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rzegorzsperczynski\Downloads\"/>
    </mc:Choice>
  </mc:AlternateContent>
  <xr:revisionPtr revIDLastSave="0" documentId="13_ncr:1_{3540C66D-BCBA-4F76-913C-1BFCB6BD811F}" xr6:coauthVersionLast="47" xr6:coauthVersionMax="47" xr10:uidLastSave="{00000000-0000-0000-0000-000000000000}"/>
  <bookViews>
    <workbookView xWindow="-120" yWindow="-120" windowWidth="29040" windowHeight="15720" tabRatio="500" activeTab="4" xr2:uid="{00000000-000D-0000-FFFF-FFFF00000000}"/>
  </bookViews>
  <sheets>
    <sheet name="📋 Instrukcja" sheetId="1" r:id="rId1"/>
    <sheet name="🧪 Test" sheetId="2" r:id="rId2"/>
    <sheet name="📊 Wyniki" sheetId="3" r:id="rId3"/>
    <sheet name="🔗 Korelacje" sheetId="4" r:id="rId4"/>
    <sheet name="💡 Klucz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3" l="1"/>
  <c r="D9" i="3" s="1"/>
  <c r="C8" i="3"/>
  <c r="E8" i="3" s="1"/>
  <c r="E7" i="3"/>
  <c r="C7" i="3"/>
  <c r="C14" i="3" s="1"/>
  <c r="E14" i="3" s="1"/>
  <c r="C6" i="3"/>
  <c r="E6" i="3" s="1"/>
  <c r="E5" i="3"/>
  <c r="C5" i="3"/>
  <c r="D5" i="3" s="1"/>
  <c r="E4" i="3"/>
  <c r="D4" i="3"/>
  <c r="G4" i="3" s="1"/>
  <c r="C4" i="3"/>
  <c r="D3" i="3"/>
  <c r="C3" i="3"/>
  <c r="C13" i="3" s="1"/>
  <c r="E13" i="3" s="1"/>
  <c r="F5" i="3" l="1"/>
  <c r="C14" i="4"/>
  <c r="G5" i="3"/>
  <c r="C18" i="4"/>
  <c r="F9" i="3"/>
  <c r="G9" i="3"/>
  <c r="F4" i="3"/>
  <c r="D6" i="3"/>
  <c r="E9" i="3"/>
  <c r="D8" i="3"/>
  <c r="E3" i="3"/>
  <c r="F3" i="3"/>
  <c r="G3" i="3"/>
  <c r="D7" i="3"/>
  <c r="C12" i="4" s="1"/>
  <c r="C13" i="4" l="1"/>
  <c r="C17" i="4"/>
  <c r="F7" i="3"/>
  <c r="G7" i="3"/>
  <c r="G8" i="3"/>
  <c r="F8" i="3"/>
  <c r="C16" i="4"/>
  <c r="G6" i="3"/>
  <c r="C15" i="4"/>
  <c r="F6" i="3"/>
</calcChain>
</file>

<file path=xl/sharedStrings.xml><?xml version="1.0" encoding="utf-8"?>
<sst xmlns="http://schemas.openxmlformats.org/spreadsheetml/2006/main" count="299" uniqueCount="237">
  <si>
    <t>IDENTITY BALANCE TEST  –  v2</t>
  </si>
  <si>
    <t>Test tożsamości po trudnej relacji – do pracy własnej lub ze specjalistą (psychologiem, terapeutą)</t>
  </si>
  <si>
    <t>CEL NARZĘDZIA</t>
  </si>
  <si>
    <t>Celem testu jest identyfikacja wzorców zachowań i przekonań, które mogły ukształtować się lub ulec deformacji w wyniku długotrwałej ekspozycji na zachowania w trudnej relacji. Narzędzie bada również poziom wygaszenia samorealizacji oraz świadomość własnych punktów krytycznych.</t>
  </si>
  <si>
    <t>Test NIE diagnozuje zaburzeń osobowości. Jest narzędziem samopoznania – punktem startowym do pracy nad sobą lub z dedykowanym specjalistą.</t>
  </si>
  <si>
    <t>SKALA OCENY  –  ważne: stan 0 jest możliwy i normalny</t>
  </si>
  <si>
    <t>0  –  Ten stan u mnie nie występuje (stan zerowy – nieobecny)</t>
  </si>
  <si>
    <t>1  –  Zupełnie mnie nie dotyczy</t>
  </si>
  <si>
    <t>2  –  Rzadko / marginalnie</t>
  </si>
  <si>
    <t>3  –  Czasami / częściowo</t>
  </si>
  <si>
    <t>4  –  Dość często / wyraźnie</t>
  </si>
  <si>
    <t>5  –  Bardzo często / silnie mnie dotyczy</t>
  </si>
  <si>
    <t>RÓŻNICA MIĘDZY 0 A 1</t>
  </si>
  <si>
    <t>Ocena 1 oznacza: 'znam to uczucie, ale zdarza się bardzo rzadko'. Ocena 0 oznacza: 'ten wzorzec u mnie nie istnieje lub nigdy nie był częścią mojego doświadczenia'. Stany zerowe są ważną informacją – pokazują, które obszary są dla Ciebie naprawdę wolne.</t>
  </si>
  <si>
    <t>UWAGA DO OBSZARÓW S I Z</t>
  </si>
  <si>
    <t>Obszar S (Samorealizacja): wyższy wynik = LEPIEJ – to zasoby i witalność egzystencjalna. Niski wynik sygnalizuje wygaszenie, odcięcie od własnych pragnień i sensu.</t>
  </si>
  <si>
    <t>Obszar Z (Punkty krytyczne): wyższy wynik = większa ŚWIADOMOŚĆ własnych blokad. To nie jest zły wynik – to gotowość do pracy. Niski wynik może oznaczać brak wglądu lub zaprzeczenie.</t>
  </si>
  <si>
    <t>JAK KORZYSTAĆ?</t>
  </si>
  <si>
    <t>1. Przejdź do arkusza '🧪 Test' i wpisz ocenę 0-5 w kolumnie D dla każdego czynnika</t>
  </si>
  <si>
    <t>2. Wyniki pojawią się automatycznie w '📊 Wyniki'</t>
  </si>
  <si>
    <t>3. Profile i korelacje znajdziesz w '🔗 Korelacje'</t>
  </si>
  <si>
    <t>4. Opis mechanizmów przeczytasz w '💡 Klucz'</t>
  </si>
  <si>
    <t>WAŻNE</t>
  </si>
  <si>
    <t>Test jest przeznaczony do pracy własnej lub w procesie terapeutycznym – do przekazania specjaliście w formie 'dziennika'.</t>
  </si>
  <si>
    <t>Wyniki odzwierciedlają obecny stan – mogą się zmieniać w trakcie pracy nad sobą.</t>
  </si>
  <si>
    <t>Wysokie wyniki w obszarach K i W nie oznaczają bycia 'złą osobą' – mogą świadczyć o wyuczonych strategiach przetrwania, które warto przepracować ze specjalistą.</t>
  </si>
  <si>
    <t>IDENTITY BALANCE TEST  v2  –  Arkusz oceny (skala 0-5)</t>
  </si>
  <si>
    <t>#</t>
  </si>
  <si>
    <t>KOD</t>
  </si>
  <si>
    <t>CZYNNIK / TWIERDZENIE</t>
  </si>
  <si>
    <t>OCENA (0-5)</t>
  </si>
  <si>
    <t>OBSZAR</t>
  </si>
  <si>
    <t xml:space="preserve">  WZORZEC WYCOFANIA (ofiarność)</t>
  </si>
  <si>
    <t>O01</t>
  </si>
  <si>
    <t>Czuję się odpowiedzialny/a za emocje innych ludzi</t>
  </si>
  <si>
    <t>WZORZEC WYCOFANIA (ofiarno</t>
  </si>
  <si>
    <t>O02</t>
  </si>
  <si>
    <t>Mam trudność z odróżnieniem, kiedy moje granice zostały naruszone</t>
  </si>
  <si>
    <t>O03</t>
  </si>
  <si>
    <t>Przepraszam nadmiernie, nawet gdy nie zawiniłem/am</t>
  </si>
  <si>
    <t>O04</t>
  </si>
  <si>
    <t>Zanim wyrażę potrzebę, sprawdzam, czy inni będą 'zadowoleni'</t>
  </si>
  <si>
    <t>O05</t>
  </si>
  <si>
    <t>Mam tendencję do minimalizowania własnego bólu lub krzywd</t>
  </si>
  <si>
    <t>O06</t>
  </si>
  <si>
    <t>Czuję się niewidzialny/a lub niesłyszany/a w relacjach</t>
  </si>
  <si>
    <t>O07</t>
  </si>
  <si>
    <t>Uczucie winy towarzyszy mi, gdy stawiam swoje potrzeby na pierwszym miejscu</t>
  </si>
  <si>
    <t>O08</t>
  </si>
  <si>
    <t>Akceptuję zachowania, które mi szkodzą, bo boję się konfliktu</t>
  </si>
  <si>
    <t>O09</t>
  </si>
  <si>
    <t>Mam wrażenie, że muszę 'zasłużyć' na miłość lub akceptację</t>
  </si>
  <si>
    <t>O10</t>
  </si>
  <si>
    <t>Trudno mi zaufać własnej ocenie sytuacji</t>
  </si>
  <si>
    <t xml:space="preserve">  WZORZEC OBRONNY (reaktywny)</t>
  </si>
  <si>
    <t>K01</t>
  </si>
  <si>
    <t>Stosuję milczenie lub wycofanie jako odpowiedź na konflikt</t>
  </si>
  <si>
    <t>WZORZEC OBRONNY (reaktywny</t>
  </si>
  <si>
    <t>K02</t>
  </si>
  <si>
    <t>Zdarza mi się wpływać na emocje innych, by osiągnąć zamierzony cel</t>
  </si>
  <si>
    <t>K03</t>
  </si>
  <si>
    <t>Sprawdzam lojalność bliskich w sposób, który ich obciąża</t>
  </si>
  <si>
    <t>K04</t>
  </si>
  <si>
    <t>Zanim ktoś mnie odrzuci – sam/a się wycofuję</t>
  </si>
  <si>
    <t>K05</t>
  </si>
  <si>
    <t>Używam ironii lub sarkazmu jako formy kontroli rozmowy</t>
  </si>
  <si>
    <t>K06</t>
  </si>
  <si>
    <t>Zdarza mi się przeceniać zagrożenia w relacjach – jestem nadmiernie czujny/a</t>
  </si>
  <si>
    <t>K07</t>
  </si>
  <si>
    <t>Podświadomie sabotuje relacje, które zaczynają być zbyt bliskie</t>
  </si>
  <si>
    <t>K08</t>
  </si>
  <si>
    <t>Mam trudność z przyznaniem błędu – odbieram to jako atak na moją osobę</t>
  </si>
  <si>
    <t>K09</t>
  </si>
  <si>
    <t>Zdarza mi się gasić czyjś entuzjazm lub sukcesy drobnymi komentarzami</t>
  </si>
  <si>
    <t>K10</t>
  </si>
  <si>
    <t>Czuję potrzebę kontrolowania tego, jak inni mnie postrzegają</t>
  </si>
  <si>
    <t xml:space="preserve">  KODEPENDENCJA (zatracenie JA)</t>
  </si>
  <si>
    <t>W01</t>
  </si>
  <si>
    <t>Czuję się odpowiedzialny/a za naprawianie problemów innych</t>
  </si>
  <si>
    <t xml:space="preserve">KODEPENDENCJA (zatracenie </t>
  </si>
  <si>
    <t>W02</t>
  </si>
  <si>
    <t>Moje poczucie wartości zależy od bycia potrzebnym/ą</t>
  </si>
  <si>
    <t>W03</t>
  </si>
  <si>
    <t>Toleruję złe traktowanie, bo rozumiem, przez co ta osoba przechodzi</t>
  </si>
  <si>
    <t>W04</t>
  </si>
  <si>
    <t>Usprawiedliwiam krzywdzące zachowania historią lub bólem drugiej osoby</t>
  </si>
  <si>
    <t>W05</t>
  </si>
  <si>
    <t>Trudno mi odejść z relacji, która mi szkodzi, bo 'ona sobie beze mnie nie poradzi'</t>
  </si>
  <si>
    <t>W06</t>
  </si>
  <si>
    <t>Zaniedbuję własne potrzeby, żeby dbać o potrzeby innych</t>
  </si>
  <si>
    <t>W07</t>
  </si>
  <si>
    <t>Mam trudność z rozróżnieniem empatii od przejmowania cudzych emocji</t>
  </si>
  <si>
    <t>W08</t>
  </si>
  <si>
    <t>Czuję się winny/a za problemy osób, które kocham</t>
  </si>
  <si>
    <t>W09</t>
  </si>
  <si>
    <t>Szukam w bliskich osobach z wyraźnymi trudnościami lub potrzebami</t>
  </si>
  <si>
    <t>W10</t>
  </si>
  <si>
    <t>Mój nastrój jest silnie uzależniony od nastroju bliskiej osoby</t>
  </si>
  <si>
    <t xml:space="preserve">  WZORZEC PRZYWIĄZANIA (lęk/unikanie)</t>
  </si>
  <si>
    <t>P01</t>
  </si>
  <si>
    <t>Boję się odrzucenia nawet przy drobnych sygnałach dystansu drugiej osoby</t>
  </si>
  <si>
    <t>WZORZEC PRZYWIĄZANIA (lęk/</t>
  </si>
  <si>
    <t>P02</t>
  </si>
  <si>
    <t>Idealizuję nowe osoby na początku relacji, by potem się rozczarować</t>
  </si>
  <si>
    <t>P03</t>
  </si>
  <si>
    <t>Zdarza mi się 'przyklejać' do osób, które wysyłają sprzeczne sygnały</t>
  </si>
  <si>
    <t>P04</t>
  </si>
  <si>
    <t>Nieobecność bliskiej osoby wywołuje u mnie silny lęk lub dezorganizację</t>
  </si>
  <si>
    <t>P05</t>
  </si>
  <si>
    <t>Mam tendencję do relacji z dużą amplitudą emocji – góry i doliny</t>
  </si>
  <si>
    <t>P06</t>
  </si>
  <si>
    <t>Silna bliskość wywołuje we mnie potrzebę ucieczki lub odizolowania się</t>
  </si>
  <si>
    <t>P07</t>
  </si>
  <si>
    <t>Mam trudność z utrzymaniem stabilności emocjonalnej w relacjach</t>
  </si>
  <si>
    <t>P08</t>
  </si>
  <si>
    <t>Powtarzam te same wzorce z różnymi osobami</t>
  </si>
  <si>
    <t>P09</t>
  </si>
  <si>
    <t>Mam przekonanie, że jestem 'zbyt wiele' lub 'zbyt mało' dla innych</t>
  </si>
  <si>
    <t>P10</t>
  </si>
  <si>
    <t>Silne pozytywne emocje w relacji wywołują we mnie nieufność lub czujność</t>
  </si>
  <si>
    <t xml:space="preserve">  ODBUDOWA I ZDROWE GRANICE</t>
  </si>
  <si>
    <t>G01</t>
  </si>
  <si>
    <t>Potrafię zauważyć, kiedy moje granice zostały przekroczone</t>
  </si>
  <si>
    <t>ODBUDOWA I ZDROWE GRANICE</t>
  </si>
  <si>
    <t>G02</t>
  </si>
  <si>
    <t>Jestem w stanie wyrazić potrzebę bez poczucia winy</t>
  </si>
  <si>
    <t>G03</t>
  </si>
  <si>
    <t>Potrafię powiedzieć 'nie' bez rozbudowanego uzasadniania</t>
  </si>
  <si>
    <t>G04</t>
  </si>
  <si>
    <t>Moje poczucie wartości nie zależy wyłącznie od opinii innych</t>
  </si>
  <si>
    <t>G05</t>
  </si>
  <si>
    <t>Potrafię przyjąć pomoc bez poczucia zobowiązania</t>
  </si>
  <si>
    <t>G06</t>
  </si>
  <si>
    <t>Różnica zdań nie wywołuje u mnie lęku przed odrzuceniem</t>
  </si>
  <si>
    <t>G07</t>
  </si>
  <si>
    <t>Potrafię zakończyć relację, która mi szkodzi</t>
  </si>
  <si>
    <t>G08</t>
  </si>
  <si>
    <t>Jestem w stanie obserwować własne emocje bez natychmiastowego działania</t>
  </si>
  <si>
    <t>G09</t>
  </si>
  <si>
    <t>Mam dostęp do regularnych praktyk dbania o siebie</t>
  </si>
  <si>
    <t>G10</t>
  </si>
  <si>
    <t>Czuję, że zasługuję na szacunek i dobrą relację</t>
  </si>
  <si>
    <t xml:space="preserve">  SAMOREALIZACJA I WYGASZENIE (egzystencjalne)</t>
  </si>
  <si>
    <t>S01</t>
  </si>
  <si>
    <t>Mam poczucie sensu i kierunku w tym, co robię na co dzień</t>
  </si>
  <si>
    <t>SAMOREALIZACJA I WYGASZENI</t>
  </si>
  <si>
    <t>S02</t>
  </si>
  <si>
    <t>Potrafię cieszyć się własnym rozwojem niezależnie od relacji z innymi</t>
  </si>
  <si>
    <t>S03</t>
  </si>
  <si>
    <t>Moje cele i marzenia są dla mnie ważne i aktywnie je realizuję</t>
  </si>
  <si>
    <t>S04</t>
  </si>
  <si>
    <t>Czuję kontakt z tym, co mnie napędza – wartościami, pasjami, ciekawością</t>
  </si>
  <si>
    <t>S05</t>
  </si>
  <si>
    <t>Widzę siebie jako osobę, która ma coś do zaoferowania światu</t>
  </si>
  <si>
    <t xml:space="preserve">  PUNKTY KRYTYCZNE (co mi przeszkadza w sobie)</t>
  </si>
  <si>
    <t>Z01</t>
  </si>
  <si>
    <t>Znam zachowania u siebie, które powtarzam mimo że mi szkodzą</t>
  </si>
  <si>
    <t>PUNKTY KRYTYCZNE (co mi pr</t>
  </si>
  <si>
    <t>Z02</t>
  </si>
  <si>
    <t>Dostrzegam momenty, w których reaguję nieproporcjonalnie do sytuacji</t>
  </si>
  <si>
    <t>Z03</t>
  </si>
  <si>
    <t>Rozpoznaję w sobie przekonania, które blokują mi zmianę</t>
  </si>
  <si>
    <t>Z04</t>
  </si>
  <si>
    <t>Widzę wzorzec, który chciałbym/chciałabym zmienić, ale nie wiem jak</t>
  </si>
  <si>
    <t>Z05</t>
  </si>
  <si>
    <t>Mam trudność z zatrzymaniem się i spojrzeniem na siebie z zewnątrz</t>
  </si>
  <si>
    <t>IDENTITY BALANCE TEST  v2  –  Wyniki automatyczne</t>
  </si>
  <si>
    <t>SUMA</t>
  </si>
  <si>
    <t>ŚREDNIA</t>
  </si>
  <si>
    <t>% NASILENIA</t>
  </si>
  <si>
    <t>POZIOM</t>
  </si>
  <si>
    <t>INTERPRETACJA</t>
  </si>
  <si>
    <t>WZORZEC WYCOFANIA</t>
  </si>
  <si>
    <t>WZORZEC OBRONNY (reaktywny)</t>
  </si>
  <si>
    <t>KODEPENDENCJA</t>
  </si>
  <si>
    <t>WZORZEC PRZYWIĄZANIA</t>
  </si>
  <si>
    <t>SAMOREALIZACJA</t>
  </si>
  <si>
    <t>PUNKTY KRYTYCZNE (wgląd)</t>
  </si>
  <si>
    <t xml:space="preserve">  ℹ  G, S, Z: wyższy wynik = LEPIEJ (zasoby / świadomość).   O, K, W, P: wyższy wynik = więcej pracy do wykonania.</t>
  </si>
  <si>
    <t>WYNIK DYSFUNKCJI (O+K+W+P, max 200)</t>
  </si>
  <si>
    <t>WYNIK ZASOBÓW (G+S+Z, max 100)</t>
  </si>
  <si>
    <t>MACIERZ KORELACJI  +  PROFIL TYPOLOGICZNY</t>
  </si>
  <si>
    <t>WYCOFANIE</t>
  </si>
  <si>
    <t>OBRONNY</t>
  </si>
  <si>
    <t>KODEP.</t>
  </si>
  <si>
    <t>PRZYW.</t>
  </si>
  <si>
    <t>GRANICE</t>
  </si>
  <si>
    <t>SAMOREAL.</t>
  </si>
  <si>
    <t>PUNKTY KR.</t>
  </si>
  <si>
    <t>PROFIL TYPOLOGICZNY – automatyczny (na podstawie wyników)</t>
  </si>
  <si>
    <t>🔴 WZORZEC WYCOFANIA</t>
  </si>
  <si>
    <t>Wysoka O, niska K i G</t>
  </si>
  <si>
    <t>Silna internalizacja winy – priorytet: budowanie granic i pracy z poczuciem własnej wartości</t>
  </si>
  <si>
    <t>🟣 WZORZEC OBRONNY</t>
  </si>
  <si>
    <t>Wysoka K + O, niska G</t>
  </si>
  <si>
    <t>Wyuczone strategie obronne jako odpowiedź na trudną relację – praca z traumą i komunikacją</t>
  </si>
  <si>
    <t>🟠 KODEPENDENCJA</t>
  </si>
  <si>
    <t>Wysoka W + O, niska G</t>
  </si>
  <si>
    <t>Tożsamość przez poświęcenie – praca z potrzebami JA i odróżnianiem empatii od zatracenia</t>
  </si>
  <si>
    <t>🔵 LĘKOWE PRZYWIĄZANIE</t>
  </si>
  <si>
    <t>Wysoka P + O, niska G</t>
  </si>
  <si>
    <t>Wzorzec lęk/unikanie – praca z typem przywiązania i stabilizacją wewnętrzną</t>
  </si>
  <si>
    <t>🔵 WYGASZENIE EGZYST.</t>
  </si>
  <si>
    <t>Niska S, wysoka O lub P</t>
  </si>
  <si>
    <t>Odcięcie od sensu i realizacji – praca z reconnect do własnych wartości i marzeń</t>
  </si>
  <si>
    <t>🟢 ODBUDOWA W TOKU</t>
  </si>
  <si>
    <t>Wysoka G i S, malejące O/P</t>
  </si>
  <si>
    <t>Zasoby aktywne i witalność egzystencjalna rosną – utrzymuj praktyki i obserwuj wzorce</t>
  </si>
  <si>
    <t>⚠️ PROFIL MIESZANY</t>
  </si>
  <si>
    <t>Wiele obszarów 2-3</t>
  </si>
  <si>
    <t>Złożona sieć wzorców – zalecana praca ze specjalistą, priorytetyzacja obszarów</t>
  </si>
  <si>
    <t>KLUCZ INTERPRETACYJNY  –  Wzorce, mechanizmy, praca nad sobą</t>
  </si>
  <si>
    <t>WZORZEC WYCOFANIA – co to znaczy?</t>
  </si>
  <si>
    <t>Chroniczna ekspozycja na manipulację lub przemoc emocjonalną może prowadzić do internalizacji przekonania o własnej winie, bezwartościowości lub niezdolności do oceny rzeczywistości. Wzorzec wycofania objawia się nadmiernym przepraszaniem, niemożnością stawiania granic, kompulsywnym szukaniem akceptacji i dysocjacją od własnych potrzeb.</t>
  </si>
  <si>
    <t>⚠ Pamiętaj: ten wzorzec to NIE tożsamość – to adaptacja. Można go stopniowo przepracować.</t>
  </si>
  <si>
    <t>WZORZEC OBRONNY (reaktywny) – mechanizm obronny czy nowy schemat?</t>
  </si>
  <si>
    <t>Po trudnej relacji część osób rozwija reaktywne wzorce obronne: milczenie, wycofanie, sprawdzanie lojalności, kontrolowanie narracji, wyprzedzające odejście. To nie 'stawanie się złą osobą' – to przejęte narzędzia przetrwania. Różnica między wzorcem obronnym a zachowaniem intencjonalnie krzywdzącym leży w źródle: lęk vs premedytacja.</t>
  </si>
  <si>
    <t>⚠ Wzorce obronne mogą nieintencjonalnie ranić nowe, zdrowe osoby w otoczeniu – warto to przepracować.</t>
  </si>
  <si>
    <t>KODEPENDENCJA – miłość czy zatracenie JA?</t>
  </si>
  <si>
    <t>Wzorzec, w którym tożsamość budowana jest przez bycie potrzebnym. Osoba w kodependencji toleruje zachowania destrukcyjne ('rozumiem go/ją'), zaniedbuje siebie, czuje się odpowiedzialna za regulację emocji innych. Korzenie często sięgają rodzin dysfunkcyjnych i roli 'dziecka rodzica'.</t>
  </si>
  <si>
    <t>⚠ Empatia i współczucie są zasobem – kodependencja jest ich deformacją przez brak granic JA.</t>
  </si>
  <si>
    <t>WZORZEC PRZYWIĄZANIA – dlaczego wracamy do tego, co boli?</t>
  </si>
  <si>
    <t>Teoria przywiązania (Bowlby, Ainsworth) opisuje wzorce ukształtowane w dzieciństwie: bezpieczne, lękowe, unikające, zdezorganizowane. Trudna relacja może pogłębić lękowe przywiązanie – gdzie intensywność emocji zostaje mylona ze zdrowiem relacji, a spokój i stabilność z nudą.</t>
  </si>
  <si>
    <t>⚠ Spokój i stabilność mogą być odbierane jako 'brak chemii' – to sygnał do eksploracji z terapeutą.</t>
  </si>
  <si>
    <t>SAMOREALIZACJA I WYGASZENIE – kiedy JA milknie</t>
  </si>
  <si>
    <t>Długotrwała trudna relacja często prowadzi do wygaszenia – stopniowego odcinania od własnych pragnień, celów i poczucia sensu. Osoba przestaje wiedzieć, czego chce, co ją cieszy, kim jest poza relacją. Obszar S bada poziom tego wygaszenia. Niska wartość S przy wysokich O lub P jest sygnałem szczególnie ważnym – oznacza, że utrata siebie jest zaawansowana.</t>
  </si>
  <si>
    <t>Praca z wygaszeniem to reconnect: mały krok ku temu, co kiedyś miało sens.</t>
  </si>
  <si>
    <t>PUNKTY KRYTYCZNE – co mi przeszkadza we własnym zachowaniu</t>
  </si>
  <si>
    <t>Obszar Z bada poziom wglądu we własne powtarzające się zachowania. Wysoki wynik Z oznacza gotowość – widzisz wzorce, które chcesz zmienić. Niski wynik Z może oznaczać brak wglądu (nie dostrzegam wzorców) lub zaprzeczenie (dostrzegam, ale nie akceptuję). Oba stany są ważną informacją dla specjalisty.</t>
  </si>
  <si>
    <t>⚠ Wysoki Z + niskie O/K/W/P = gotowość do zmiany przy niskim nasileniu wzorców – bardzo dobry punkt startowy.</t>
  </si>
  <si>
    <t>ZDROWE GRANICE – balans, nie mur</t>
  </si>
  <si>
    <t>Granica zdrowa to nie odcięcie od innych – to klarowna informacja o tym, co jest dla nas akceptowalne. Balans oznacza: zdolność do bliskości BEZ zatracania siebie, zdolność do odmowy BEZ odrzucania osoby, zdolność do potrzebowania BEZ uzależnienia.</t>
  </si>
  <si>
    <t>⚠ 'Nadmierna stymulacja granic' – gdy ochrona staje się izolacją, a asertywność agresją – to efekt błędu poznawczego po trudnej relacji. To też wzorzec do przepracowania.</t>
  </si>
  <si>
    <t>STANY ZEROWE – co oznacza ocena 0?</t>
  </si>
  <si>
    <t>Ocena 0 w obszarach O, K, W, P oznacza: ten wzorzec u mnie nie występuje. To ważna i pozytywna informacja – pokazuje wolne obszary. Ocena 0 w obszarze G, S lub Z wymaga interpretacji: może oznaczać brak zasobów (G, S) lub brak wglądu (Z). Pełny obraz daje dopiero całość wyników.</t>
  </si>
  <si>
    <t>WYNIK DYSFUNKCJI vs WYNIK ZASOBÓW</t>
  </si>
  <si>
    <t>Wynik Dysfunkcji (O+K+W+P, max 200): im niższy, tym lepiej. Wynik Zasobów (G+S+Z, max 100): im wyższy, tym lepiej. Ideał to niski wynik dysfunkcji przy wysokim wyniku zasobów. Ważna obserwacja: wysoki Z przy niskich G i S może oznaczać, że widzisz problem, ale nie masz jeszcze narzędzi – to dobry punkt do pracy z terapeutą.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</si>
</sst>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charset val="1"/>
    </font>
    <font>
      <b/>
      <sz val="16"/>
      <color rgb="FFE8001C"/>
      <name val="Arial"/>
      <charset val="1"/>
    </font>
    <font>
      <sz val="11"/>
      <color rgb="FFFFFFFF"/>
      <name val="Arial"/>
      <charset val="1"/>
    </font>
    <font>
      <sz val="10"/>
      <color rgb="FFFFFFFF"/>
      <name val="Arial"/>
      <charset val="1"/>
    </font>
    <font>
      <b/>
      <sz val="13"/>
      <color rgb="FF1E1E1E"/>
      <name val="Arial"/>
      <charset val="1"/>
    </font>
    <font>
      <b/>
      <sz val="10"/>
      <color rgb="FFFFFFFF"/>
      <name val="Arial"/>
      <charset val="1"/>
    </font>
    <font>
      <b/>
      <sz val="14"/>
      <color rgb="FFFFFFFF"/>
      <name val="Arial"/>
      <charset val="1"/>
    </font>
    <font>
      <b/>
      <sz val="11"/>
      <color rgb="FFFFFFFF"/>
      <name val="Arial"/>
      <charset val="1"/>
    </font>
    <font>
      <sz val="9"/>
      <color rgb="FF888888"/>
      <name val="Arial"/>
      <charset val="1"/>
    </font>
    <font>
      <b/>
      <sz val="9"/>
      <color rgb="FFFFFFFF"/>
      <name val="Arial"/>
      <charset val="1"/>
    </font>
    <font>
      <b/>
      <sz val="12"/>
      <color rgb="FFF39C12"/>
      <name val="Arial"/>
      <charset val="1"/>
    </font>
    <font>
      <i/>
      <sz val="8"/>
      <color rgb="FFE8001C"/>
      <name val="Arial"/>
      <charset val="1"/>
    </font>
    <font>
      <i/>
      <sz val="8"/>
      <color rgb="FF7D3C98"/>
      <name val="Arial"/>
      <charset val="1"/>
    </font>
    <font>
      <i/>
      <sz val="8"/>
      <color rgb="FFCA6F1E"/>
      <name val="Arial"/>
      <charset val="1"/>
    </font>
    <font>
      <i/>
      <sz val="8"/>
      <color rgb="FF2980B9"/>
      <name val="Arial"/>
      <charset val="1"/>
    </font>
    <font>
      <i/>
      <sz val="8"/>
      <color rgb="FF27AE60"/>
      <name val="Arial"/>
      <charset val="1"/>
    </font>
    <font>
      <i/>
      <sz val="8"/>
      <color rgb="FF148F77"/>
      <name val="Arial"/>
      <charset val="1"/>
    </font>
    <font>
      <i/>
      <sz val="8"/>
      <color rgb="FF922B21"/>
      <name val="Arial"/>
      <charset val="1"/>
    </font>
    <font>
      <b/>
      <sz val="10"/>
      <color rgb="FFE8001C"/>
      <name val="Arial"/>
      <charset val="1"/>
    </font>
    <font>
      <b/>
      <sz val="11"/>
      <color rgb="FFF39C12"/>
      <name val="Arial"/>
      <charset val="1"/>
    </font>
    <font>
      <i/>
      <sz val="9"/>
      <color rgb="FFFFFFFF"/>
      <name val="Arial"/>
      <charset val="1"/>
    </font>
    <font>
      <b/>
      <sz val="10"/>
      <color rgb="FF7D3C98"/>
      <name val="Arial"/>
      <charset val="1"/>
    </font>
    <font>
      <b/>
      <sz val="10"/>
      <color rgb="FFCA6F1E"/>
      <name val="Arial"/>
      <charset val="1"/>
    </font>
    <font>
      <b/>
      <sz val="10"/>
      <color rgb="FF2980B9"/>
      <name val="Arial"/>
      <charset val="1"/>
    </font>
    <font>
      <b/>
      <sz val="10"/>
      <color rgb="FF27AE60"/>
      <name val="Arial"/>
      <charset val="1"/>
    </font>
    <font>
      <b/>
      <sz val="10"/>
      <color rgb="FF148F77"/>
      <name val="Arial"/>
      <charset val="1"/>
    </font>
    <font>
      <b/>
      <sz val="10"/>
      <color rgb="FF922B21"/>
      <name val="Arial"/>
      <charset val="1"/>
    </font>
    <font>
      <i/>
      <sz val="9"/>
      <color rgb="FFAAAAAA"/>
      <name val="Arial"/>
      <charset val="1"/>
    </font>
    <font>
      <b/>
      <sz val="13"/>
      <color rgb="FFF39C12"/>
      <name val="Arial"/>
      <charset val="1"/>
    </font>
    <font>
      <b/>
      <sz val="8"/>
      <color rgb="FFFFFFFF"/>
      <name val="Arial"/>
      <charset val="1"/>
    </font>
    <font>
      <b/>
      <sz val="10"/>
      <color rgb="FFF39C12"/>
      <name val="Arial"/>
      <charset val="1"/>
    </font>
    <font>
      <b/>
      <sz val="12"/>
      <color rgb="FFFFFFFF"/>
      <name val="Arial"/>
      <charset val="1"/>
    </font>
    <font>
      <i/>
      <sz val="8"/>
      <color rgb="FF999999"/>
      <name val="Arial"/>
      <charset val="1"/>
    </font>
    <font>
      <b/>
      <sz val="13"/>
      <color rgb="FFE8001C"/>
      <name val="Arial"/>
      <charset val="1"/>
    </font>
    <font>
      <b/>
      <sz val="13"/>
      <color rgb="FF7D3C98"/>
      <name val="Arial"/>
      <charset val="1"/>
    </font>
    <font>
      <b/>
      <sz val="13"/>
      <color rgb="FFCA6F1E"/>
      <name val="Arial"/>
      <charset val="1"/>
    </font>
    <font>
      <b/>
      <sz val="13"/>
      <color rgb="FF2980B9"/>
      <name val="Arial"/>
      <charset val="1"/>
    </font>
    <font>
      <b/>
      <sz val="13"/>
      <color rgb="FF148F77"/>
      <name val="Arial"/>
      <charset val="1"/>
    </font>
    <font>
      <b/>
      <sz val="13"/>
      <color rgb="FF922B21"/>
      <name val="Arial"/>
      <charset val="1"/>
    </font>
    <font>
      <b/>
      <sz val="13"/>
      <color rgb="FF27AE60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E8001C"/>
        <bgColor rgb="FF922B21"/>
      </patternFill>
    </fill>
    <fill>
      <patternFill patternType="solid">
        <fgColor rgb="FF0D0D0D"/>
        <bgColor rgb="FF000000"/>
      </patternFill>
    </fill>
    <fill>
      <patternFill patternType="solid">
        <fgColor rgb="FF1E1E1E"/>
        <bgColor rgb="FF1A1A2E"/>
      </patternFill>
    </fill>
    <fill>
      <patternFill patternType="solid">
        <fgColor rgb="FF1A1A2E"/>
        <bgColor rgb="FF1E1E1E"/>
      </patternFill>
    </fill>
    <fill>
      <patternFill patternType="solid">
        <fgColor rgb="FF2D2D2D"/>
        <bgColor rgb="FF3D2A2A"/>
      </patternFill>
    </fill>
    <fill>
      <patternFill patternType="solid">
        <fgColor rgb="FF7D3C98"/>
        <bgColor rgb="FF993366"/>
      </patternFill>
    </fill>
    <fill>
      <patternFill patternType="solid">
        <fgColor rgb="FFCA6F1E"/>
        <bgColor rgb="FFF39C12"/>
      </patternFill>
    </fill>
    <fill>
      <patternFill patternType="solid">
        <fgColor rgb="FF2980B9"/>
        <bgColor rgb="FF148F77"/>
      </patternFill>
    </fill>
    <fill>
      <patternFill patternType="solid">
        <fgColor rgb="FF27AE60"/>
        <bgColor rgb="FF148F77"/>
      </patternFill>
    </fill>
    <fill>
      <patternFill patternType="solid">
        <fgColor rgb="FF148F77"/>
        <bgColor rgb="FF27AE60"/>
      </patternFill>
    </fill>
    <fill>
      <patternFill patternType="solid">
        <fgColor rgb="FF922B21"/>
        <bgColor rgb="FF993366"/>
      </patternFill>
    </fill>
    <fill>
      <patternFill patternType="solid">
        <fgColor rgb="FF5D1A1A"/>
        <bgColor rgb="FF3D2A2A"/>
      </patternFill>
    </fill>
    <fill>
      <patternFill patternType="solid">
        <fgColor rgb="FF3D2A2A"/>
        <bgColor rgb="FF2D2D2D"/>
      </patternFill>
    </fill>
    <fill>
      <patternFill patternType="solid">
        <fgColor rgb="FF1A3D1A"/>
        <bgColor rgb="FF1A2D2A"/>
      </patternFill>
    </fill>
    <fill>
      <patternFill patternType="solid">
        <fgColor rgb="FF1A2D2A"/>
        <bgColor rgb="FF2D2D2D"/>
      </patternFill>
    </fill>
  </fills>
  <borders count="8">
    <border>
      <left/>
      <right/>
      <top/>
      <bottom/>
      <diagonal/>
    </border>
    <border>
      <left style="thin">
        <color rgb="FFE8001C"/>
      </left>
      <right style="thin">
        <color rgb="FFE8001C"/>
      </right>
      <top style="thin">
        <color rgb="FFE8001C"/>
      </top>
      <bottom style="thin">
        <color rgb="FFE8001C"/>
      </bottom>
      <diagonal/>
    </border>
    <border>
      <left style="thin">
        <color rgb="FF7D3C98"/>
      </left>
      <right style="thin">
        <color rgb="FF7D3C98"/>
      </right>
      <top style="thin">
        <color rgb="FF7D3C98"/>
      </top>
      <bottom style="thin">
        <color rgb="FF7D3C98"/>
      </bottom>
      <diagonal/>
    </border>
    <border>
      <left style="thin">
        <color rgb="FFCA6F1E"/>
      </left>
      <right style="thin">
        <color rgb="FFCA6F1E"/>
      </right>
      <top style="thin">
        <color rgb="FFCA6F1E"/>
      </top>
      <bottom style="thin">
        <color rgb="FFCA6F1E"/>
      </bottom>
      <diagonal/>
    </border>
    <border>
      <left style="thin">
        <color rgb="FF2980B9"/>
      </left>
      <right style="thin">
        <color rgb="FF2980B9"/>
      </right>
      <top style="thin">
        <color rgb="FF2980B9"/>
      </top>
      <bottom style="thin">
        <color rgb="FF2980B9"/>
      </bottom>
      <diagonal/>
    </border>
    <border>
      <left style="thin">
        <color rgb="FF27AE60"/>
      </left>
      <right style="thin">
        <color rgb="FF27AE60"/>
      </right>
      <top style="thin">
        <color rgb="FF27AE60"/>
      </top>
      <bottom style="thin">
        <color rgb="FF27AE60"/>
      </bottom>
      <diagonal/>
    </border>
    <border>
      <left style="thin">
        <color rgb="FF148F77"/>
      </left>
      <right style="thin">
        <color rgb="FF148F77"/>
      </right>
      <top style="thin">
        <color rgb="FF148F77"/>
      </top>
      <bottom style="thin">
        <color rgb="FF148F77"/>
      </bottom>
      <diagonal/>
    </border>
    <border>
      <left style="thin">
        <color rgb="FF922B21"/>
      </left>
      <right style="thin">
        <color rgb="FF922B21"/>
      </right>
      <top style="thin">
        <color rgb="FF922B21"/>
      </top>
      <bottom style="thin">
        <color rgb="FF922B2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0" fillId="4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left" vertical="center"/>
    </xf>
    <xf numFmtId="0" fontId="7" fillId="12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1" fillId="3" borderId="0" xfId="0" applyFont="1" applyFill="1" applyAlignment="1">
      <alignment horizontal="left" vertical="center" wrapText="1"/>
    </xf>
    <xf numFmtId="0" fontId="0" fillId="3" borderId="0" xfId="0" applyFill="1"/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0" fillId="7" borderId="0" xfId="0" applyFill="1"/>
    <xf numFmtId="0" fontId="21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2" fontId="3" fillId="6" borderId="0" xfId="0" applyNumberFormat="1" applyFont="1" applyFill="1" applyAlignment="1">
      <alignment horizontal="center" vertical="center"/>
    </xf>
    <xf numFmtId="9" fontId="3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left" vertical="center" wrapText="1"/>
    </xf>
    <xf numFmtId="0" fontId="0" fillId="8" borderId="0" xfId="0" applyFill="1"/>
    <xf numFmtId="0" fontId="22" fillId="4" borderId="0" xfId="0" applyFont="1" applyFill="1" applyAlignment="1">
      <alignment horizontal="left" vertical="center"/>
    </xf>
    <xf numFmtId="0" fontId="0" fillId="9" borderId="0" xfId="0" applyFill="1"/>
    <xf numFmtId="0" fontId="23" fillId="6" borderId="0" xfId="0" applyFont="1" applyFill="1" applyAlignment="1">
      <alignment horizontal="left" vertical="center"/>
    </xf>
    <xf numFmtId="0" fontId="0" fillId="10" borderId="0" xfId="0" applyFill="1"/>
    <xf numFmtId="0" fontId="24" fillId="4" borderId="0" xfId="0" applyFont="1" applyFill="1" applyAlignment="1">
      <alignment horizontal="left" vertical="center"/>
    </xf>
    <xf numFmtId="0" fontId="0" fillId="11" borderId="0" xfId="0" applyFill="1"/>
    <xf numFmtId="0" fontId="25" fillId="6" borderId="0" xfId="0" applyFont="1" applyFill="1" applyAlignment="1">
      <alignment horizontal="left" vertical="center"/>
    </xf>
    <xf numFmtId="0" fontId="0" fillId="12" borderId="0" xfId="0" applyFill="1"/>
    <xf numFmtId="0" fontId="26" fillId="4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9" fontId="7" fillId="2" borderId="0" xfId="0" applyNumberFormat="1" applyFont="1" applyFill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9" fontId="7" fillId="11" borderId="0" xfId="0" applyNumberFormat="1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164" fontId="30" fillId="13" borderId="0" xfId="0" applyNumberFormat="1" applyFont="1" applyFill="1" applyAlignment="1">
      <alignment horizontal="center" vertical="center"/>
    </xf>
    <xf numFmtId="164" fontId="3" fillId="14" borderId="0" xfId="0" applyNumberFormat="1" applyFont="1" applyFill="1" applyAlignment="1">
      <alignment horizontal="center" vertical="center"/>
    </xf>
    <xf numFmtId="164" fontId="3" fillId="13" borderId="0" xfId="0" applyNumberFormat="1" applyFont="1" applyFill="1" applyAlignment="1">
      <alignment horizontal="center" vertical="center"/>
    </xf>
    <xf numFmtId="164" fontId="3" fillId="15" borderId="0" xfId="0" applyNumberFormat="1" applyFont="1" applyFill="1" applyAlignment="1">
      <alignment horizontal="center" vertical="center"/>
    </xf>
    <xf numFmtId="164" fontId="3" fillId="1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0" fontId="0" fillId="4" borderId="0" xfId="0" applyFill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8001C"/>
      <rgbColor rgb="FF00FF00"/>
      <rgbColor rgb="FF0000FF"/>
      <rgbColor rgb="FFFFFF00"/>
      <rgbColor rgb="FFFF00FF"/>
      <rgbColor rgb="FF00FFFF"/>
      <rgbColor rgb="FF5D1A1A"/>
      <rgbColor rgb="FF008000"/>
      <rgbColor rgb="FF1A1A2E"/>
      <rgbColor rgb="FF808000"/>
      <rgbColor rgb="FF800080"/>
      <rgbColor rgb="FF148F77"/>
      <rgbColor rgb="FFAAAAAA"/>
      <rgbColor rgb="FF888888"/>
      <rgbColor rgb="FF9999FF"/>
      <rgbColor rgb="FF7D3C98"/>
      <rgbColor rgb="FFFFFFCC"/>
      <rgbColor rgb="FFCCFFFF"/>
      <rgbColor rgb="FF660066"/>
      <rgbColor rgb="FFFF8080"/>
      <rgbColor rgb="FF0066CC"/>
      <rgbColor rgb="FFCCCCFF"/>
      <rgbColor rgb="FF0D0D0D"/>
      <rgbColor rgb="FFFF00FF"/>
      <rgbColor rgb="FFFFFF00"/>
      <rgbColor rgb="FF00FFFF"/>
      <rgbColor rgb="FF800080"/>
      <rgbColor rgb="FF800000"/>
      <rgbColor rgb="FF2980B9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CA6F1E"/>
      <rgbColor rgb="FF666699"/>
      <rgbColor rgb="FF999999"/>
      <rgbColor rgb="FF1A2D2A"/>
      <rgbColor rgb="FF27AE60"/>
      <rgbColor rgb="FF1A3D1A"/>
      <rgbColor rgb="FF3D2A2A"/>
      <rgbColor rgb="FF922B21"/>
      <rgbColor rgb="FF993366"/>
      <rgbColor rgb="FF1E1E1E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showGridLines="0" topLeftCell="B15" zoomScaleNormal="100" workbookViewId="0">
      <selection activeCell="B1" sqref="B1:B1048576"/>
    </sheetView>
  </sheetViews>
  <sheetFormatPr defaultColWidth="8.7109375" defaultRowHeight="15" x14ac:dyDescent="0.25"/>
  <cols>
    <col min="1" max="1" width="3" customWidth="1"/>
    <col min="2" max="2" width="82" style="107" customWidth="1"/>
  </cols>
  <sheetData>
    <row r="1" spans="1:2" ht="20.25" x14ac:dyDescent="0.25">
      <c r="A1" s="13"/>
      <c r="B1" s="14" t="s">
        <v>0</v>
      </c>
    </row>
    <row r="2" spans="1:2" ht="28.5" x14ac:dyDescent="0.25">
      <c r="A2" s="15"/>
      <c r="B2" s="16" t="s">
        <v>1</v>
      </c>
    </row>
    <row r="3" spans="1:2" x14ac:dyDescent="0.25">
      <c r="A3" s="15"/>
      <c r="B3" s="17"/>
    </row>
    <row r="4" spans="1:2" ht="16.5" x14ac:dyDescent="0.25">
      <c r="A4" s="15"/>
      <c r="B4" s="18" t="s">
        <v>2</v>
      </c>
    </row>
    <row r="5" spans="1:2" ht="51" x14ac:dyDescent="0.25">
      <c r="A5" s="15"/>
      <c r="B5" s="17" t="s">
        <v>3</v>
      </c>
    </row>
    <row r="6" spans="1:2" ht="25.5" x14ac:dyDescent="0.25">
      <c r="A6" s="15"/>
      <c r="B6" s="19" t="s">
        <v>4</v>
      </c>
    </row>
    <row r="7" spans="1:2" x14ac:dyDescent="0.25">
      <c r="A7" s="15"/>
      <c r="B7" s="17"/>
    </row>
    <row r="8" spans="1:2" ht="16.5" x14ac:dyDescent="0.25">
      <c r="A8" s="15"/>
      <c r="B8" s="18" t="s">
        <v>5</v>
      </c>
    </row>
    <row r="9" spans="1:2" x14ac:dyDescent="0.25">
      <c r="A9" s="15"/>
      <c r="B9" s="17" t="s">
        <v>6</v>
      </c>
    </row>
    <row r="10" spans="1:2" x14ac:dyDescent="0.25">
      <c r="A10" s="15"/>
      <c r="B10" s="17" t="s">
        <v>7</v>
      </c>
    </row>
    <row r="11" spans="1:2" x14ac:dyDescent="0.25">
      <c r="A11" s="15"/>
      <c r="B11" s="17" t="s">
        <v>8</v>
      </c>
    </row>
    <row r="12" spans="1:2" x14ac:dyDescent="0.25">
      <c r="A12" s="15"/>
      <c r="B12" s="17" t="s">
        <v>9</v>
      </c>
    </row>
    <row r="13" spans="1:2" x14ac:dyDescent="0.25">
      <c r="A13" s="15"/>
      <c r="B13" s="17" t="s">
        <v>10</v>
      </c>
    </row>
    <row r="14" spans="1:2" x14ac:dyDescent="0.25">
      <c r="A14" s="15"/>
      <c r="B14" s="17" t="s">
        <v>11</v>
      </c>
    </row>
    <row r="15" spans="1:2" x14ac:dyDescent="0.25">
      <c r="A15" s="15"/>
      <c r="B15" s="17"/>
    </row>
    <row r="16" spans="1:2" ht="16.5" x14ac:dyDescent="0.25">
      <c r="A16" s="15"/>
      <c r="B16" s="18" t="s">
        <v>12</v>
      </c>
    </row>
    <row r="17" spans="1:2" ht="38.25" x14ac:dyDescent="0.25">
      <c r="A17" s="15"/>
      <c r="B17" s="17" t="s">
        <v>13</v>
      </c>
    </row>
    <row r="18" spans="1:2" x14ac:dyDescent="0.25">
      <c r="A18" s="15"/>
      <c r="B18" s="17"/>
    </row>
    <row r="19" spans="1:2" ht="16.5" x14ac:dyDescent="0.25">
      <c r="A19" s="15"/>
      <c r="B19" s="18" t="s">
        <v>14</v>
      </c>
    </row>
    <row r="20" spans="1:2" ht="25.5" x14ac:dyDescent="0.25">
      <c r="A20" s="15"/>
      <c r="B20" s="17" t="s">
        <v>15</v>
      </c>
    </row>
    <row r="21" spans="1:2" ht="38.25" x14ac:dyDescent="0.25">
      <c r="A21" s="15"/>
      <c r="B21" s="17" t="s">
        <v>16</v>
      </c>
    </row>
    <row r="22" spans="1:2" x14ac:dyDescent="0.25">
      <c r="A22" s="15"/>
      <c r="B22" s="17"/>
    </row>
    <row r="23" spans="1:2" ht="16.5" x14ac:dyDescent="0.25">
      <c r="A23" s="15"/>
      <c r="B23" s="18" t="s">
        <v>17</v>
      </c>
    </row>
    <row r="24" spans="1:2" x14ac:dyDescent="0.25">
      <c r="A24" s="15"/>
      <c r="B24" s="17" t="s">
        <v>18</v>
      </c>
    </row>
    <row r="25" spans="1:2" x14ac:dyDescent="0.25">
      <c r="A25" s="15"/>
      <c r="B25" s="17" t="s">
        <v>19</v>
      </c>
    </row>
    <row r="26" spans="1:2" x14ac:dyDescent="0.25">
      <c r="A26" s="15"/>
      <c r="B26" s="17" t="s">
        <v>20</v>
      </c>
    </row>
    <row r="27" spans="1:2" x14ac:dyDescent="0.25">
      <c r="A27" s="15"/>
      <c r="B27" s="17" t="s">
        <v>21</v>
      </c>
    </row>
    <row r="28" spans="1:2" x14ac:dyDescent="0.25">
      <c r="A28" s="15"/>
      <c r="B28" s="17"/>
    </row>
    <row r="29" spans="1:2" ht="16.5" x14ac:dyDescent="0.25">
      <c r="A29" s="15"/>
      <c r="B29" s="18" t="s">
        <v>22</v>
      </c>
    </row>
    <row r="30" spans="1:2" ht="25.5" x14ac:dyDescent="0.25">
      <c r="A30" s="15"/>
      <c r="B30" s="17" t="s">
        <v>23</v>
      </c>
    </row>
    <row r="31" spans="1:2" x14ac:dyDescent="0.25">
      <c r="A31" s="15"/>
      <c r="B31" s="17" t="s">
        <v>24</v>
      </c>
    </row>
    <row r="32" spans="1:2" ht="25.5" x14ac:dyDescent="0.25">
      <c r="A32" s="15"/>
      <c r="B32" s="17" t="s">
        <v>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5"/>
  <sheetViews>
    <sheetView showGridLines="0" topLeftCell="A10" zoomScaleNormal="100" workbookViewId="0">
      <selection sqref="A1:E1"/>
    </sheetView>
  </sheetViews>
  <sheetFormatPr defaultColWidth="8.7109375" defaultRowHeight="15" x14ac:dyDescent="0.25"/>
  <cols>
    <col min="1" max="1" width="5" customWidth="1"/>
    <col min="2" max="2" width="8" customWidth="1"/>
    <col min="3" max="3" width="58" customWidth="1"/>
    <col min="4" max="4" width="14" customWidth="1"/>
    <col min="5" max="5" width="22" customWidth="1"/>
  </cols>
  <sheetData>
    <row r="1" spans="1:5" ht="36" customHeight="1" x14ac:dyDescent="0.25">
      <c r="A1" s="12" t="s">
        <v>26</v>
      </c>
      <c r="B1" s="12"/>
      <c r="C1" s="12"/>
      <c r="D1" s="12"/>
      <c r="E1" s="12"/>
    </row>
    <row r="2" spans="1:5" ht="21.75" customHeight="1" x14ac:dyDescent="0.25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</row>
    <row r="3" spans="1:5" ht="27.75" customHeight="1" x14ac:dyDescent="0.25">
      <c r="A3" s="11" t="s">
        <v>32</v>
      </c>
      <c r="B3" s="11"/>
      <c r="C3" s="11"/>
      <c r="D3" s="11"/>
      <c r="E3" s="11"/>
    </row>
    <row r="4" spans="1:5" ht="21.75" customHeight="1" x14ac:dyDescent="0.25">
      <c r="A4" s="22">
        <v>1</v>
      </c>
      <c r="B4" s="23" t="s">
        <v>33</v>
      </c>
      <c r="C4" s="24" t="s">
        <v>34</v>
      </c>
      <c r="D4" s="25"/>
      <c r="E4" s="26" t="s">
        <v>35</v>
      </c>
    </row>
    <row r="5" spans="1:5" ht="21.75" customHeight="1" x14ac:dyDescent="0.25">
      <c r="A5" s="27">
        <v>2</v>
      </c>
      <c r="B5" s="23" t="s">
        <v>36</v>
      </c>
      <c r="C5" s="28" t="s">
        <v>37</v>
      </c>
      <c r="D5" s="25"/>
      <c r="E5" s="29" t="s">
        <v>35</v>
      </c>
    </row>
    <row r="6" spans="1:5" ht="21.75" customHeight="1" x14ac:dyDescent="0.25">
      <c r="A6" s="22">
        <v>3</v>
      </c>
      <c r="B6" s="23" t="s">
        <v>38</v>
      </c>
      <c r="C6" s="24" t="s">
        <v>39</v>
      </c>
      <c r="D6" s="25"/>
      <c r="E6" s="26" t="s">
        <v>35</v>
      </c>
    </row>
    <row r="7" spans="1:5" ht="21.75" customHeight="1" x14ac:dyDescent="0.25">
      <c r="A7" s="27">
        <v>4</v>
      </c>
      <c r="B7" s="23" t="s">
        <v>40</v>
      </c>
      <c r="C7" s="28" t="s">
        <v>41</v>
      </c>
      <c r="D7" s="25"/>
      <c r="E7" s="29" t="s">
        <v>35</v>
      </c>
    </row>
    <row r="8" spans="1:5" ht="21.75" customHeight="1" x14ac:dyDescent="0.25">
      <c r="A8" s="22">
        <v>5</v>
      </c>
      <c r="B8" s="23" t="s">
        <v>42</v>
      </c>
      <c r="C8" s="24" t="s">
        <v>43</v>
      </c>
      <c r="D8" s="25"/>
      <c r="E8" s="26" t="s">
        <v>35</v>
      </c>
    </row>
    <row r="9" spans="1:5" ht="21.75" customHeight="1" x14ac:dyDescent="0.25">
      <c r="A9" s="27">
        <v>6</v>
      </c>
      <c r="B9" s="23" t="s">
        <v>44</v>
      </c>
      <c r="C9" s="28" t="s">
        <v>45</v>
      </c>
      <c r="D9" s="25"/>
      <c r="E9" s="29" t="s">
        <v>35</v>
      </c>
    </row>
    <row r="10" spans="1:5" ht="21.75" customHeight="1" x14ac:dyDescent="0.25">
      <c r="A10" s="22">
        <v>7</v>
      </c>
      <c r="B10" s="23" t="s">
        <v>46</v>
      </c>
      <c r="C10" s="24" t="s">
        <v>47</v>
      </c>
      <c r="D10" s="25"/>
      <c r="E10" s="26" t="s">
        <v>35</v>
      </c>
    </row>
    <row r="11" spans="1:5" ht="21.75" customHeight="1" x14ac:dyDescent="0.25">
      <c r="A11" s="27">
        <v>8</v>
      </c>
      <c r="B11" s="23" t="s">
        <v>48</v>
      </c>
      <c r="C11" s="28" t="s">
        <v>49</v>
      </c>
      <c r="D11" s="25"/>
      <c r="E11" s="29" t="s">
        <v>35</v>
      </c>
    </row>
    <row r="12" spans="1:5" ht="21.75" customHeight="1" x14ac:dyDescent="0.25">
      <c r="A12" s="22">
        <v>9</v>
      </c>
      <c r="B12" s="23" t="s">
        <v>50</v>
      </c>
      <c r="C12" s="24" t="s">
        <v>51</v>
      </c>
      <c r="D12" s="25"/>
      <c r="E12" s="26" t="s">
        <v>35</v>
      </c>
    </row>
    <row r="13" spans="1:5" ht="21.75" customHeight="1" x14ac:dyDescent="0.25">
      <c r="A13" s="27">
        <v>10</v>
      </c>
      <c r="B13" s="23" t="s">
        <v>52</v>
      </c>
      <c r="C13" s="28" t="s">
        <v>53</v>
      </c>
      <c r="D13" s="25"/>
      <c r="E13" s="29" t="s">
        <v>35</v>
      </c>
    </row>
    <row r="15" spans="1:5" ht="27.75" customHeight="1" x14ac:dyDescent="0.25">
      <c r="A15" s="10" t="s">
        <v>54</v>
      </c>
      <c r="B15" s="10"/>
      <c r="C15" s="10"/>
      <c r="D15" s="10"/>
      <c r="E15" s="10"/>
    </row>
    <row r="16" spans="1:5" ht="21.75" customHeight="1" x14ac:dyDescent="0.25">
      <c r="A16" s="22">
        <v>1</v>
      </c>
      <c r="B16" s="30" t="s">
        <v>55</v>
      </c>
      <c r="C16" s="24" t="s">
        <v>56</v>
      </c>
      <c r="D16" s="31"/>
      <c r="E16" s="32" t="s">
        <v>57</v>
      </c>
    </row>
    <row r="17" spans="1:5" ht="21.75" customHeight="1" x14ac:dyDescent="0.25">
      <c r="A17" s="27">
        <v>2</v>
      </c>
      <c r="B17" s="30" t="s">
        <v>58</v>
      </c>
      <c r="C17" s="28" t="s">
        <v>59</v>
      </c>
      <c r="D17" s="31"/>
      <c r="E17" s="33" t="s">
        <v>57</v>
      </c>
    </row>
    <row r="18" spans="1:5" ht="21.75" customHeight="1" x14ac:dyDescent="0.25">
      <c r="A18" s="22">
        <v>3</v>
      </c>
      <c r="B18" s="30" t="s">
        <v>60</v>
      </c>
      <c r="C18" s="24" t="s">
        <v>61</v>
      </c>
      <c r="D18" s="31"/>
      <c r="E18" s="32" t="s">
        <v>57</v>
      </c>
    </row>
    <row r="19" spans="1:5" ht="21.75" customHeight="1" x14ac:dyDescent="0.25">
      <c r="A19" s="27">
        <v>4</v>
      </c>
      <c r="B19" s="30" t="s">
        <v>62</v>
      </c>
      <c r="C19" s="28" t="s">
        <v>63</v>
      </c>
      <c r="D19" s="31"/>
      <c r="E19" s="33" t="s">
        <v>57</v>
      </c>
    </row>
    <row r="20" spans="1:5" ht="21.75" customHeight="1" x14ac:dyDescent="0.25">
      <c r="A20" s="22">
        <v>5</v>
      </c>
      <c r="B20" s="30" t="s">
        <v>64</v>
      </c>
      <c r="C20" s="24" t="s">
        <v>65</v>
      </c>
      <c r="D20" s="31"/>
      <c r="E20" s="32" t="s">
        <v>57</v>
      </c>
    </row>
    <row r="21" spans="1:5" ht="21.75" customHeight="1" x14ac:dyDescent="0.25">
      <c r="A21" s="27">
        <v>6</v>
      </c>
      <c r="B21" s="30" t="s">
        <v>66</v>
      </c>
      <c r="C21" s="28" t="s">
        <v>67</v>
      </c>
      <c r="D21" s="31"/>
      <c r="E21" s="33" t="s">
        <v>57</v>
      </c>
    </row>
    <row r="22" spans="1:5" ht="21.75" customHeight="1" x14ac:dyDescent="0.25">
      <c r="A22" s="22">
        <v>7</v>
      </c>
      <c r="B22" s="30" t="s">
        <v>68</v>
      </c>
      <c r="C22" s="24" t="s">
        <v>69</v>
      </c>
      <c r="D22" s="31"/>
      <c r="E22" s="32" t="s">
        <v>57</v>
      </c>
    </row>
    <row r="23" spans="1:5" ht="21.75" customHeight="1" x14ac:dyDescent="0.25">
      <c r="A23" s="27">
        <v>8</v>
      </c>
      <c r="B23" s="30" t="s">
        <v>70</v>
      </c>
      <c r="C23" s="28" t="s">
        <v>71</v>
      </c>
      <c r="D23" s="31"/>
      <c r="E23" s="33" t="s">
        <v>57</v>
      </c>
    </row>
    <row r="24" spans="1:5" ht="21.75" customHeight="1" x14ac:dyDescent="0.25">
      <c r="A24" s="22">
        <v>9</v>
      </c>
      <c r="B24" s="30" t="s">
        <v>72</v>
      </c>
      <c r="C24" s="24" t="s">
        <v>73</v>
      </c>
      <c r="D24" s="31"/>
      <c r="E24" s="32" t="s">
        <v>57</v>
      </c>
    </row>
    <row r="25" spans="1:5" ht="21.75" customHeight="1" x14ac:dyDescent="0.25">
      <c r="A25" s="27">
        <v>10</v>
      </c>
      <c r="B25" s="30" t="s">
        <v>74</v>
      </c>
      <c r="C25" s="28" t="s">
        <v>75</v>
      </c>
      <c r="D25" s="31"/>
      <c r="E25" s="33" t="s">
        <v>57</v>
      </c>
    </row>
    <row r="27" spans="1:5" ht="27.75" customHeight="1" x14ac:dyDescent="0.25">
      <c r="A27" s="9" t="s">
        <v>76</v>
      </c>
      <c r="B27" s="9"/>
      <c r="C27" s="9"/>
      <c r="D27" s="9"/>
      <c r="E27" s="9"/>
    </row>
    <row r="28" spans="1:5" ht="21.75" customHeight="1" x14ac:dyDescent="0.25">
      <c r="A28" s="22">
        <v>1</v>
      </c>
      <c r="B28" s="34" t="s">
        <v>77</v>
      </c>
      <c r="C28" s="24" t="s">
        <v>78</v>
      </c>
      <c r="D28" s="35"/>
      <c r="E28" s="36" t="s">
        <v>79</v>
      </c>
    </row>
    <row r="29" spans="1:5" ht="21.75" customHeight="1" x14ac:dyDescent="0.25">
      <c r="A29" s="27">
        <v>2</v>
      </c>
      <c r="B29" s="34" t="s">
        <v>80</v>
      </c>
      <c r="C29" s="28" t="s">
        <v>81</v>
      </c>
      <c r="D29" s="35"/>
      <c r="E29" s="37" t="s">
        <v>79</v>
      </c>
    </row>
    <row r="30" spans="1:5" ht="21.75" customHeight="1" x14ac:dyDescent="0.25">
      <c r="A30" s="22">
        <v>3</v>
      </c>
      <c r="B30" s="34" t="s">
        <v>82</v>
      </c>
      <c r="C30" s="24" t="s">
        <v>83</v>
      </c>
      <c r="D30" s="35"/>
      <c r="E30" s="36" t="s">
        <v>79</v>
      </c>
    </row>
    <row r="31" spans="1:5" ht="21.75" customHeight="1" x14ac:dyDescent="0.25">
      <c r="A31" s="27">
        <v>4</v>
      </c>
      <c r="B31" s="34" t="s">
        <v>84</v>
      </c>
      <c r="C31" s="28" t="s">
        <v>85</v>
      </c>
      <c r="D31" s="35"/>
      <c r="E31" s="37" t="s">
        <v>79</v>
      </c>
    </row>
    <row r="32" spans="1:5" ht="21.75" customHeight="1" x14ac:dyDescent="0.25">
      <c r="A32" s="22">
        <v>5</v>
      </c>
      <c r="B32" s="34" t="s">
        <v>86</v>
      </c>
      <c r="C32" s="24" t="s">
        <v>87</v>
      </c>
      <c r="D32" s="35"/>
      <c r="E32" s="36" t="s">
        <v>79</v>
      </c>
    </row>
    <row r="33" spans="1:5" ht="21.75" customHeight="1" x14ac:dyDescent="0.25">
      <c r="A33" s="27">
        <v>6</v>
      </c>
      <c r="B33" s="34" t="s">
        <v>88</v>
      </c>
      <c r="C33" s="28" t="s">
        <v>89</v>
      </c>
      <c r="D33" s="35"/>
      <c r="E33" s="37" t="s">
        <v>79</v>
      </c>
    </row>
    <row r="34" spans="1:5" ht="21.75" customHeight="1" x14ac:dyDescent="0.25">
      <c r="A34" s="22">
        <v>7</v>
      </c>
      <c r="B34" s="34" t="s">
        <v>90</v>
      </c>
      <c r="C34" s="24" t="s">
        <v>91</v>
      </c>
      <c r="D34" s="35"/>
      <c r="E34" s="36" t="s">
        <v>79</v>
      </c>
    </row>
    <row r="35" spans="1:5" ht="21.75" customHeight="1" x14ac:dyDescent="0.25">
      <c r="A35" s="27">
        <v>8</v>
      </c>
      <c r="B35" s="34" t="s">
        <v>92</v>
      </c>
      <c r="C35" s="28" t="s">
        <v>93</v>
      </c>
      <c r="D35" s="35"/>
      <c r="E35" s="37" t="s">
        <v>79</v>
      </c>
    </row>
    <row r="36" spans="1:5" ht="21.75" customHeight="1" x14ac:dyDescent="0.25">
      <c r="A36" s="22">
        <v>9</v>
      </c>
      <c r="B36" s="34" t="s">
        <v>94</v>
      </c>
      <c r="C36" s="24" t="s">
        <v>95</v>
      </c>
      <c r="D36" s="35"/>
      <c r="E36" s="36" t="s">
        <v>79</v>
      </c>
    </row>
    <row r="37" spans="1:5" ht="21.75" customHeight="1" x14ac:dyDescent="0.25">
      <c r="A37" s="27">
        <v>10</v>
      </c>
      <c r="B37" s="34" t="s">
        <v>96</v>
      </c>
      <c r="C37" s="28" t="s">
        <v>97</v>
      </c>
      <c r="D37" s="35"/>
      <c r="E37" s="37" t="s">
        <v>79</v>
      </c>
    </row>
    <row r="39" spans="1:5" ht="27.75" customHeight="1" x14ac:dyDescent="0.25">
      <c r="A39" s="8" t="s">
        <v>98</v>
      </c>
      <c r="B39" s="8"/>
      <c r="C39" s="8"/>
      <c r="D39" s="8"/>
      <c r="E39" s="8"/>
    </row>
    <row r="40" spans="1:5" ht="21.75" customHeight="1" x14ac:dyDescent="0.25">
      <c r="A40" s="22">
        <v>1</v>
      </c>
      <c r="B40" s="38" t="s">
        <v>99</v>
      </c>
      <c r="C40" s="24" t="s">
        <v>100</v>
      </c>
      <c r="D40" s="39"/>
      <c r="E40" s="40" t="s">
        <v>101</v>
      </c>
    </row>
    <row r="41" spans="1:5" ht="21.75" customHeight="1" x14ac:dyDescent="0.25">
      <c r="A41" s="27">
        <v>2</v>
      </c>
      <c r="B41" s="38" t="s">
        <v>102</v>
      </c>
      <c r="C41" s="28" t="s">
        <v>103</v>
      </c>
      <c r="D41" s="39"/>
      <c r="E41" s="41" t="s">
        <v>101</v>
      </c>
    </row>
    <row r="42" spans="1:5" ht="21.75" customHeight="1" x14ac:dyDescent="0.25">
      <c r="A42" s="22">
        <v>3</v>
      </c>
      <c r="B42" s="38" t="s">
        <v>104</v>
      </c>
      <c r="C42" s="24" t="s">
        <v>105</v>
      </c>
      <c r="D42" s="39"/>
      <c r="E42" s="40" t="s">
        <v>101</v>
      </c>
    </row>
    <row r="43" spans="1:5" ht="21.75" customHeight="1" x14ac:dyDescent="0.25">
      <c r="A43" s="27">
        <v>4</v>
      </c>
      <c r="B43" s="38" t="s">
        <v>106</v>
      </c>
      <c r="C43" s="28" t="s">
        <v>107</v>
      </c>
      <c r="D43" s="39"/>
      <c r="E43" s="41" t="s">
        <v>101</v>
      </c>
    </row>
    <row r="44" spans="1:5" ht="21.75" customHeight="1" x14ac:dyDescent="0.25">
      <c r="A44" s="22">
        <v>5</v>
      </c>
      <c r="B44" s="38" t="s">
        <v>108</v>
      </c>
      <c r="C44" s="24" t="s">
        <v>109</v>
      </c>
      <c r="D44" s="39"/>
      <c r="E44" s="40" t="s">
        <v>101</v>
      </c>
    </row>
    <row r="45" spans="1:5" ht="21.75" customHeight="1" x14ac:dyDescent="0.25">
      <c r="A45" s="27">
        <v>6</v>
      </c>
      <c r="B45" s="38" t="s">
        <v>110</v>
      </c>
      <c r="C45" s="28" t="s">
        <v>111</v>
      </c>
      <c r="D45" s="39"/>
      <c r="E45" s="41" t="s">
        <v>101</v>
      </c>
    </row>
    <row r="46" spans="1:5" ht="21.75" customHeight="1" x14ac:dyDescent="0.25">
      <c r="A46" s="22">
        <v>7</v>
      </c>
      <c r="B46" s="38" t="s">
        <v>112</v>
      </c>
      <c r="C46" s="24" t="s">
        <v>113</v>
      </c>
      <c r="D46" s="39"/>
      <c r="E46" s="40" t="s">
        <v>101</v>
      </c>
    </row>
    <row r="47" spans="1:5" ht="21.75" customHeight="1" x14ac:dyDescent="0.25">
      <c r="A47" s="27">
        <v>8</v>
      </c>
      <c r="B47" s="38" t="s">
        <v>114</v>
      </c>
      <c r="C47" s="28" t="s">
        <v>115</v>
      </c>
      <c r="D47" s="39"/>
      <c r="E47" s="41" t="s">
        <v>101</v>
      </c>
    </row>
    <row r="48" spans="1:5" ht="21.75" customHeight="1" x14ac:dyDescent="0.25">
      <c r="A48" s="22">
        <v>9</v>
      </c>
      <c r="B48" s="38" t="s">
        <v>116</v>
      </c>
      <c r="C48" s="24" t="s">
        <v>117</v>
      </c>
      <c r="D48" s="39"/>
      <c r="E48" s="40" t="s">
        <v>101</v>
      </c>
    </row>
    <row r="49" spans="1:5" ht="21.75" customHeight="1" x14ac:dyDescent="0.25">
      <c r="A49" s="27">
        <v>10</v>
      </c>
      <c r="B49" s="38" t="s">
        <v>118</v>
      </c>
      <c r="C49" s="28" t="s">
        <v>119</v>
      </c>
      <c r="D49" s="39"/>
      <c r="E49" s="41" t="s">
        <v>101</v>
      </c>
    </row>
    <row r="51" spans="1:5" ht="27.75" customHeight="1" x14ac:dyDescent="0.25">
      <c r="A51" s="7" t="s">
        <v>120</v>
      </c>
      <c r="B51" s="7"/>
      <c r="C51" s="7"/>
      <c r="D51" s="7"/>
      <c r="E51" s="7"/>
    </row>
    <row r="52" spans="1:5" ht="21.75" customHeight="1" x14ac:dyDescent="0.25">
      <c r="A52" s="22">
        <v>1</v>
      </c>
      <c r="B52" s="42" t="s">
        <v>121</v>
      </c>
      <c r="C52" s="24" t="s">
        <v>122</v>
      </c>
      <c r="D52" s="43"/>
      <c r="E52" s="44" t="s">
        <v>123</v>
      </c>
    </row>
    <row r="53" spans="1:5" ht="21.75" customHeight="1" x14ac:dyDescent="0.25">
      <c r="A53" s="27">
        <v>2</v>
      </c>
      <c r="B53" s="42" t="s">
        <v>124</v>
      </c>
      <c r="C53" s="28" t="s">
        <v>125</v>
      </c>
      <c r="D53" s="43"/>
      <c r="E53" s="45" t="s">
        <v>123</v>
      </c>
    </row>
    <row r="54" spans="1:5" ht="21.75" customHeight="1" x14ac:dyDescent="0.25">
      <c r="A54" s="22">
        <v>3</v>
      </c>
      <c r="B54" s="42" t="s">
        <v>126</v>
      </c>
      <c r="C54" s="24" t="s">
        <v>127</v>
      </c>
      <c r="D54" s="43"/>
      <c r="E54" s="44" t="s">
        <v>123</v>
      </c>
    </row>
    <row r="55" spans="1:5" ht="21.75" customHeight="1" x14ac:dyDescent="0.25">
      <c r="A55" s="27">
        <v>4</v>
      </c>
      <c r="B55" s="42" t="s">
        <v>128</v>
      </c>
      <c r="C55" s="28" t="s">
        <v>129</v>
      </c>
      <c r="D55" s="43"/>
      <c r="E55" s="45" t="s">
        <v>123</v>
      </c>
    </row>
    <row r="56" spans="1:5" ht="21.75" customHeight="1" x14ac:dyDescent="0.25">
      <c r="A56" s="22">
        <v>5</v>
      </c>
      <c r="B56" s="42" t="s">
        <v>130</v>
      </c>
      <c r="C56" s="24" t="s">
        <v>131</v>
      </c>
      <c r="D56" s="43"/>
      <c r="E56" s="44" t="s">
        <v>123</v>
      </c>
    </row>
    <row r="57" spans="1:5" ht="21.75" customHeight="1" x14ac:dyDescent="0.25">
      <c r="A57" s="27">
        <v>6</v>
      </c>
      <c r="B57" s="42" t="s">
        <v>132</v>
      </c>
      <c r="C57" s="28" t="s">
        <v>133</v>
      </c>
      <c r="D57" s="43"/>
      <c r="E57" s="45" t="s">
        <v>123</v>
      </c>
    </row>
    <row r="58" spans="1:5" ht="21.75" customHeight="1" x14ac:dyDescent="0.25">
      <c r="A58" s="22">
        <v>7</v>
      </c>
      <c r="B58" s="42" t="s">
        <v>134</v>
      </c>
      <c r="C58" s="24" t="s">
        <v>135</v>
      </c>
      <c r="D58" s="43"/>
      <c r="E58" s="44" t="s">
        <v>123</v>
      </c>
    </row>
    <row r="59" spans="1:5" ht="21.75" customHeight="1" x14ac:dyDescent="0.25">
      <c r="A59" s="27">
        <v>8</v>
      </c>
      <c r="B59" s="42" t="s">
        <v>136</v>
      </c>
      <c r="C59" s="28" t="s">
        <v>137</v>
      </c>
      <c r="D59" s="43"/>
      <c r="E59" s="45" t="s">
        <v>123</v>
      </c>
    </row>
    <row r="60" spans="1:5" ht="21.75" customHeight="1" x14ac:dyDescent="0.25">
      <c r="A60" s="22">
        <v>9</v>
      </c>
      <c r="B60" s="42" t="s">
        <v>138</v>
      </c>
      <c r="C60" s="24" t="s">
        <v>139</v>
      </c>
      <c r="D60" s="43"/>
      <c r="E60" s="44" t="s">
        <v>123</v>
      </c>
    </row>
    <row r="61" spans="1:5" ht="21.75" customHeight="1" x14ac:dyDescent="0.25">
      <c r="A61" s="27">
        <v>10</v>
      </c>
      <c r="B61" s="42" t="s">
        <v>140</v>
      </c>
      <c r="C61" s="28" t="s">
        <v>141</v>
      </c>
      <c r="D61" s="43"/>
      <c r="E61" s="45" t="s">
        <v>123</v>
      </c>
    </row>
    <row r="63" spans="1:5" ht="27.75" customHeight="1" x14ac:dyDescent="0.25">
      <c r="A63" s="6" t="s">
        <v>142</v>
      </c>
      <c r="B63" s="6"/>
      <c r="C63" s="6"/>
      <c r="D63" s="6"/>
      <c r="E63" s="6"/>
    </row>
    <row r="64" spans="1:5" ht="21.75" customHeight="1" x14ac:dyDescent="0.25">
      <c r="A64" s="22">
        <v>1</v>
      </c>
      <c r="B64" s="47" t="s">
        <v>143</v>
      </c>
      <c r="C64" s="24" t="s">
        <v>144</v>
      </c>
      <c r="D64" s="48"/>
      <c r="E64" s="49" t="s">
        <v>145</v>
      </c>
    </row>
    <row r="65" spans="1:5" ht="21.75" customHeight="1" x14ac:dyDescent="0.25">
      <c r="A65" s="27">
        <v>2</v>
      </c>
      <c r="B65" s="47" t="s">
        <v>146</v>
      </c>
      <c r="C65" s="28" t="s">
        <v>147</v>
      </c>
      <c r="D65" s="48"/>
      <c r="E65" s="50" t="s">
        <v>145</v>
      </c>
    </row>
    <row r="66" spans="1:5" ht="21.75" customHeight="1" x14ac:dyDescent="0.25">
      <c r="A66" s="22">
        <v>3</v>
      </c>
      <c r="B66" s="47" t="s">
        <v>148</v>
      </c>
      <c r="C66" s="24" t="s">
        <v>149</v>
      </c>
      <c r="D66" s="48"/>
      <c r="E66" s="49" t="s">
        <v>145</v>
      </c>
    </row>
    <row r="67" spans="1:5" ht="21.75" customHeight="1" x14ac:dyDescent="0.25">
      <c r="A67" s="27">
        <v>4</v>
      </c>
      <c r="B67" s="47" t="s">
        <v>150</v>
      </c>
      <c r="C67" s="28" t="s">
        <v>151</v>
      </c>
      <c r="D67" s="48"/>
      <c r="E67" s="50" t="s">
        <v>145</v>
      </c>
    </row>
    <row r="68" spans="1:5" ht="21.75" customHeight="1" x14ac:dyDescent="0.25">
      <c r="A68" s="22">
        <v>5</v>
      </c>
      <c r="B68" s="47" t="s">
        <v>152</v>
      </c>
      <c r="C68" s="24" t="s">
        <v>153</v>
      </c>
      <c r="D68" s="48"/>
      <c r="E68" s="49" t="s">
        <v>145</v>
      </c>
    </row>
    <row r="70" spans="1:5" ht="27.75" customHeight="1" x14ac:dyDescent="0.25">
      <c r="A70" s="5" t="s">
        <v>154</v>
      </c>
      <c r="B70" s="5"/>
      <c r="C70" s="5"/>
      <c r="D70" s="5"/>
      <c r="E70" s="5"/>
    </row>
    <row r="71" spans="1:5" ht="21.75" customHeight="1" x14ac:dyDescent="0.25">
      <c r="A71" s="22">
        <v>1</v>
      </c>
      <c r="B71" s="51" t="s">
        <v>155</v>
      </c>
      <c r="C71" s="24" t="s">
        <v>156</v>
      </c>
      <c r="D71" s="52"/>
      <c r="E71" s="53" t="s">
        <v>157</v>
      </c>
    </row>
    <row r="72" spans="1:5" ht="21.75" customHeight="1" x14ac:dyDescent="0.25">
      <c r="A72" s="27">
        <v>2</v>
      </c>
      <c r="B72" s="51" t="s">
        <v>158</v>
      </c>
      <c r="C72" s="28" t="s">
        <v>159</v>
      </c>
      <c r="D72" s="52"/>
      <c r="E72" s="54" t="s">
        <v>157</v>
      </c>
    </row>
    <row r="73" spans="1:5" ht="21.75" customHeight="1" x14ac:dyDescent="0.25">
      <c r="A73" s="22">
        <v>3</v>
      </c>
      <c r="B73" s="51" t="s">
        <v>160</v>
      </c>
      <c r="C73" s="24" t="s">
        <v>161</v>
      </c>
      <c r="D73" s="52"/>
      <c r="E73" s="53" t="s">
        <v>157</v>
      </c>
    </row>
    <row r="74" spans="1:5" ht="21.75" customHeight="1" x14ac:dyDescent="0.25">
      <c r="A74" s="27">
        <v>4</v>
      </c>
      <c r="B74" s="51" t="s">
        <v>162</v>
      </c>
      <c r="C74" s="28" t="s">
        <v>163</v>
      </c>
      <c r="D74" s="52"/>
      <c r="E74" s="54" t="s">
        <v>157</v>
      </c>
    </row>
    <row r="75" spans="1:5" ht="21.75" customHeight="1" x14ac:dyDescent="0.25">
      <c r="A75" s="22">
        <v>5</v>
      </c>
      <c r="B75" s="51" t="s">
        <v>164</v>
      </c>
      <c r="C75" s="24" t="s">
        <v>165</v>
      </c>
      <c r="D75" s="52"/>
      <c r="E75" s="53" t="s">
        <v>157</v>
      </c>
    </row>
  </sheetData>
  <mergeCells count="8">
    <mergeCell ref="A51:E51"/>
    <mergeCell ref="A63:E63"/>
    <mergeCell ref="A70:E70"/>
    <mergeCell ref="A1:E1"/>
    <mergeCell ref="A3:E3"/>
    <mergeCell ref="A15:E15"/>
    <mergeCell ref="A27:E27"/>
    <mergeCell ref="A39:E3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Normal="100" workbookViewId="0">
      <selection sqref="A1:G1"/>
    </sheetView>
  </sheetViews>
  <sheetFormatPr defaultColWidth="8.7109375" defaultRowHeight="15" x14ac:dyDescent="0.25"/>
  <cols>
    <col min="1" max="1" width="3" customWidth="1"/>
    <col min="2" max="2" width="30" customWidth="1"/>
    <col min="3" max="3" width="14" customWidth="1"/>
    <col min="4" max="4" width="12" customWidth="1"/>
    <col min="5" max="5" width="13" customWidth="1"/>
    <col min="6" max="6" width="22" customWidth="1"/>
    <col min="7" max="7" width="36" customWidth="1"/>
  </cols>
  <sheetData>
    <row r="1" spans="1:7" ht="33.75" customHeight="1" x14ac:dyDescent="0.25">
      <c r="A1" s="12" t="s">
        <v>166</v>
      </c>
      <c r="B1" s="12"/>
      <c r="C1" s="12"/>
      <c r="D1" s="12"/>
      <c r="E1" s="12"/>
      <c r="F1" s="12"/>
      <c r="G1" s="12"/>
    </row>
    <row r="2" spans="1:7" ht="21.75" customHeight="1" x14ac:dyDescent="0.25">
      <c r="A2" s="20"/>
      <c r="B2" s="20" t="s">
        <v>31</v>
      </c>
      <c r="C2" s="20" t="s">
        <v>167</v>
      </c>
      <c r="D2" s="20" t="s">
        <v>168</v>
      </c>
      <c r="E2" s="20" t="s">
        <v>169</v>
      </c>
      <c r="F2" s="20" t="s">
        <v>170</v>
      </c>
      <c r="G2" s="20" t="s">
        <v>171</v>
      </c>
    </row>
    <row r="3" spans="1:7" ht="27.75" customHeight="1" x14ac:dyDescent="0.25">
      <c r="A3" s="13"/>
      <c r="B3" s="55" t="s">
        <v>172</v>
      </c>
      <c r="C3" s="56">
        <f>IFERROR(SUM('🧪 Test'!D4,'🧪 Test'!D5,'🧪 Test'!D6,'🧪 Test'!D7,'🧪 Test'!D8,'🧪 Test'!D9,'🧪 Test'!D10,'🧪 Test'!D11,'🧪 Test'!D12,'🧪 Test'!D13),"—")</f>
        <v>0</v>
      </c>
      <c r="D3" s="57">
        <f>IFERROR(C3/10,"—")</f>
        <v>0</v>
      </c>
      <c r="E3" s="58">
        <f>IFERROR(C3/50,"—")</f>
        <v>0</v>
      </c>
      <c r="F3" s="20" t="str">
        <f t="shared" ref="F3:F9" si="0">IFERROR(IF(D3&gt;=4,"🔴 BARDZO WYSOKIE",IF(D3&gt;=3,"🟠 WYSOKIE",IF(D3&gt;=2,"🟡 UMIARKOWANE",IF(D3&gt;=1,"🟢 NISKIE","⚪ ZEROWE")))),"—")</f>
        <v>⚪ ZEROWE</v>
      </c>
      <c r="G3" s="59" t="str">
        <f>IFERROR(IF(D3&gt;=4,"Silny wzorzec wycofania – priorytet w pracy z pomocą specjalisty",IF(D3&gt;=3,"Wyraźne wzorce – warto eksplorować z terapeutą",IF(D3&gt;=2,"Obecne elementy – dobra samoświadomość",IF(D3&gt;=1,"Niski poziom – obserwuj","Stan zerowy – ten obszar nie dotyczy Cię")))),"—")</f>
        <v>Stan zerowy – ten obszar nie dotyczy Cię</v>
      </c>
    </row>
    <row r="4" spans="1:7" ht="27.75" customHeight="1" x14ac:dyDescent="0.25">
      <c r="A4" s="60"/>
      <c r="B4" s="61" t="s">
        <v>173</v>
      </c>
      <c r="C4" s="62">
        <f>IFERROR(SUM('🧪 Test'!D16,'🧪 Test'!D17,'🧪 Test'!D18,'🧪 Test'!D19,'🧪 Test'!D20,'🧪 Test'!D21,'🧪 Test'!D22,'🧪 Test'!D23,'🧪 Test'!D24,'🧪 Test'!D25),"—")</f>
        <v>0</v>
      </c>
      <c r="D4" s="63">
        <f>IFERROR(C4/10,"—")</f>
        <v>0</v>
      </c>
      <c r="E4" s="64">
        <f>IFERROR(C4/50,"—")</f>
        <v>0</v>
      </c>
      <c r="F4" s="65" t="str">
        <f t="shared" si="0"/>
        <v>⚪ ZEROWE</v>
      </c>
      <c r="G4" s="66" t="str">
        <f>IFERROR(IF(D4&gt;=4,"Aktywne mechanizmy obronne – praca nad komunikacją i reakcjami",IF(D4&gt;=3,"Tendencje obronne – eksploruj z terapeutą",IF(D4&gt;=2,"Lekkie reakcje – zwiększona samoświadomość wystarczy",IF(D4&gt;=1,"Marginalny poziom – obserwuj","Stan zerowy – wzorce obronne nieobecne")))),"—")</f>
        <v>Stan zerowy – wzorce obronne nieobecne</v>
      </c>
    </row>
    <row r="5" spans="1:7" ht="27.75" customHeight="1" x14ac:dyDescent="0.25">
      <c r="A5" s="67"/>
      <c r="B5" s="68" t="s">
        <v>174</v>
      </c>
      <c r="C5" s="56">
        <f>IFERROR(SUM('🧪 Test'!D28,'🧪 Test'!D29,'🧪 Test'!D30,'🧪 Test'!D31,'🧪 Test'!D32,'🧪 Test'!D33,'🧪 Test'!D34,'🧪 Test'!D35,'🧪 Test'!D36,'🧪 Test'!D37),"—")</f>
        <v>0</v>
      </c>
      <c r="D5" s="57">
        <f>IFERROR(C5/10,"—")</f>
        <v>0</v>
      </c>
      <c r="E5" s="58">
        <f>IFERROR(C5/50,"—")</f>
        <v>0</v>
      </c>
      <c r="F5" s="20" t="str">
        <f t="shared" si="0"/>
        <v>⚪ ZEROWE</v>
      </c>
      <c r="G5" s="59" t="str">
        <f>IFERROR(IF(D5&gt;=4,"Silna kodependencja – kluczowy temat w pracy ze specjalistą",IF(D5&gt;=3,"Wyraźne wzorce opiekuńcze – ryzyko zatracenia JA",IF(D5&gt;=2,"Umiarkowane wzorce – obserwuj granice empatii",IF(D5&gt;=1,"Niski poziom – dobre podstawy","Stan zerowy – kodependencja nieobecna")))),"—")</f>
        <v>Stan zerowy – kodependencja nieobecna</v>
      </c>
    </row>
    <row r="6" spans="1:7" ht="27.75" customHeight="1" x14ac:dyDescent="0.25">
      <c r="A6" s="69"/>
      <c r="B6" s="70" t="s">
        <v>175</v>
      </c>
      <c r="C6" s="62">
        <f>IFERROR(SUM('🧪 Test'!D40,'🧪 Test'!D41,'🧪 Test'!D42,'🧪 Test'!D43,'🧪 Test'!D44,'🧪 Test'!D45,'🧪 Test'!D46,'🧪 Test'!D47,'🧪 Test'!D48,'🧪 Test'!D49),"—")</f>
        <v>0</v>
      </c>
      <c r="D6" s="63">
        <f>IFERROR(C6/10,"—")</f>
        <v>0</v>
      </c>
      <c r="E6" s="64">
        <f>IFERROR(C6/50,"—")</f>
        <v>0</v>
      </c>
      <c r="F6" s="65" t="str">
        <f t="shared" si="0"/>
        <v>⚪ ZEROWE</v>
      </c>
      <c r="G6" s="66" t="str">
        <f>IFERROR(IF(D6&gt;=4,"Intensywny wzorzec lękowy – praca z historią przywiązania",IF(D6&gt;=3,"Lękowe przywiązanie – warto eksplorować",IF(D6&gt;=2,"Ambiwalencja w relacjach – samoobserwacja",IF(D6&gt;=1,"Marginalny poziom","Stan zerowy – bezpieczne przywiązanie lub brak aktywacji")))),"—")</f>
        <v>Stan zerowy – bezpieczne przywiązanie lub brak aktywacji</v>
      </c>
    </row>
    <row r="7" spans="1:7" ht="27.75" customHeight="1" x14ac:dyDescent="0.25">
      <c r="A7" s="71"/>
      <c r="B7" s="72" t="s">
        <v>123</v>
      </c>
      <c r="C7" s="56">
        <f>IFERROR(SUM('🧪 Test'!D52,'🧪 Test'!D53,'🧪 Test'!D54,'🧪 Test'!D55,'🧪 Test'!D56,'🧪 Test'!D57,'🧪 Test'!D58,'🧪 Test'!D59,'🧪 Test'!D60,'🧪 Test'!D61),"—")</f>
        <v>0</v>
      </c>
      <c r="D7" s="57">
        <f>IFERROR(C7/10,"—")</f>
        <v>0</v>
      </c>
      <c r="E7" s="58">
        <f>IFERROR(C7/50,"—")</f>
        <v>0</v>
      </c>
      <c r="F7" s="20" t="str">
        <f t="shared" si="0"/>
        <v>⚪ ZEROWE</v>
      </c>
      <c r="G7" s="59" t="str">
        <f>IFERROR(IF(D7&gt;=4,"Silne zasoby – rozwijaj i utrzymuj",IF(D7&gt;=3,"Dobre podstawy – kontynuuj pracę",IF(D7&gt;=2,"Granice w budowie – potrzebujesz wsparcia",IF(D7&gt;=1,"Granice słabe – ważny priorytet","Brak zasobów – intensywna praca konieczna")))),"—")</f>
        <v>Brak zasobów – intensywna praca konieczna</v>
      </c>
    </row>
    <row r="8" spans="1:7" ht="27.75" customHeight="1" x14ac:dyDescent="0.25">
      <c r="A8" s="73"/>
      <c r="B8" s="74" t="s">
        <v>176</v>
      </c>
      <c r="C8" s="62">
        <f>IFERROR(SUM('🧪 Test'!D64,'🧪 Test'!D65,'🧪 Test'!D66,'🧪 Test'!D67,'🧪 Test'!D68),"—")</f>
        <v>0</v>
      </c>
      <c r="D8" s="63">
        <f>IFERROR(C8/5,"—")</f>
        <v>0</v>
      </c>
      <c r="E8" s="64">
        <f>IFERROR(C8/25,"—")</f>
        <v>0</v>
      </c>
      <c r="F8" s="65" t="str">
        <f t="shared" si="0"/>
        <v>⚪ ZEROWE</v>
      </c>
      <c r="G8" s="66" t="str">
        <f>IFERROR(IF(D8&gt;=4,"Wysoka witalność egzystencjalna – zasoby aktywne",IF(D8&gt;=3,"Dobre połączenie z sensem i rozwojem",IF(D8&gt;=2,"Częściowe wygaszenie – warto zbadać",IF(D8&gt;=1,"Znaczne wygaszenie – praca nad reconnection z sobą","Głębokie wygaszenie – priorytet terapeutyczny")))),"—")</f>
        <v>Głębokie wygaszenie – priorytet terapeutyczny</v>
      </c>
    </row>
    <row r="9" spans="1:7" ht="27.75" customHeight="1" x14ac:dyDescent="0.25">
      <c r="A9" s="75"/>
      <c r="B9" s="76" t="s">
        <v>177</v>
      </c>
      <c r="C9" s="56">
        <f>IFERROR(SUM('🧪 Test'!D71,'🧪 Test'!D72,'🧪 Test'!D73,'🧪 Test'!D74,'🧪 Test'!D75),"—")</f>
        <v>0</v>
      </c>
      <c r="D9" s="57">
        <f>IFERROR(C9/5,"—")</f>
        <v>0</v>
      </c>
      <c r="E9" s="58">
        <f>IFERROR(C9/25,"—")</f>
        <v>0</v>
      </c>
      <c r="F9" s="20" t="str">
        <f t="shared" si="0"/>
        <v>⚪ ZEROWE</v>
      </c>
      <c r="G9" s="59" t="str">
        <f>IFERROR(IF(D9&gt;=4,"Wysoka świadomość własnych blokad – gotowość do zmiany",IF(D9&gt;=3,"Dobry wgląd – pracuj z tymi obszarami",IF(D9&gt;=2,"Częściowy wgląd – warto pogłębić",IF(D9&gt;=1,"Niski wgląd – trudno zobaczyć własne wzorce","Brak wglądu lub zaprzeczenie – sygnał do eksploracji")))),"—")</f>
        <v>Brak wglądu lub zaprzeczenie – sygnał do eksploracji</v>
      </c>
    </row>
    <row r="11" spans="1:7" ht="21.75" customHeight="1" x14ac:dyDescent="0.25">
      <c r="A11" s="4" t="s">
        <v>178</v>
      </c>
      <c r="B11" s="4"/>
      <c r="C11" s="4"/>
      <c r="D11" s="4"/>
      <c r="E11" s="4"/>
      <c r="F11" s="4"/>
      <c r="G11" s="4"/>
    </row>
    <row r="13" spans="1:7" ht="30" customHeight="1" x14ac:dyDescent="0.25">
      <c r="A13" s="13"/>
      <c r="B13" s="21" t="s">
        <v>179</v>
      </c>
      <c r="C13" s="77">
        <f>IFERROR(C3+C4+C5+C6,"—")</f>
        <v>0</v>
      </c>
      <c r="E13" s="78">
        <f>IFERROR(C13/200,"—")</f>
        <v>0</v>
      </c>
    </row>
    <row r="14" spans="1:7" ht="30" customHeight="1" x14ac:dyDescent="0.25">
      <c r="A14" s="73"/>
      <c r="B14" s="46" t="s">
        <v>180</v>
      </c>
      <c r="C14" s="79">
        <f>IFERROR(C7+C8+C9,"—")</f>
        <v>0</v>
      </c>
      <c r="E14" s="80">
        <f>IFERROR(C14/100,"—")</f>
        <v>0</v>
      </c>
    </row>
  </sheetData>
  <mergeCells count="2">
    <mergeCell ref="A1:G1"/>
    <mergeCell ref="A11:G1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showGridLines="0" zoomScaleNormal="100" workbookViewId="0">
      <selection sqref="A1:I1"/>
    </sheetView>
  </sheetViews>
  <sheetFormatPr defaultColWidth="8.7109375" defaultRowHeight="15" x14ac:dyDescent="0.25"/>
  <cols>
    <col min="1" max="1" width="20" customWidth="1"/>
    <col min="2" max="8" width="12" customWidth="1"/>
    <col min="9" max="9" width="32" customWidth="1"/>
  </cols>
  <sheetData>
    <row r="1" spans="1:9" ht="33.75" customHeight="1" x14ac:dyDescent="0.25">
      <c r="A1" s="12" t="s">
        <v>181</v>
      </c>
      <c r="B1" s="12"/>
      <c r="C1" s="12"/>
      <c r="D1" s="12"/>
      <c r="E1" s="12"/>
      <c r="F1" s="12"/>
      <c r="G1" s="12"/>
      <c r="H1" s="12"/>
      <c r="I1" s="12"/>
    </row>
    <row r="2" spans="1:9" ht="21.75" customHeight="1" x14ac:dyDescent="0.25">
      <c r="A2" s="81"/>
      <c r="B2" s="82" t="s">
        <v>182</v>
      </c>
      <c r="C2" s="83" t="s">
        <v>183</v>
      </c>
      <c r="D2" s="84" t="s">
        <v>184</v>
      </c>
      <c r="E2" s="85" t="s">
        <v>185</v>
      </c>
      <c r="F2" s="86" t="s">
        <v>186</v>
      </c>
      <c r="G2" s="87" t="s">
        <v>187</v>
      </c>
      <c r="H2" s="88" t="s">
        <v>188</v>
      </c>
    </row>
    <row r="3" spans="1:9" ht="24" customHeight="1" x14ac:dyDescent="0.25">
      <c r="A3" s="23" t="s">
        <v>182</v>
      </c>
      <c r="B3" s="89">
        <v>1</v>
      </c>
      <c r="C3" s="90">
        <v>0.6</v>
      </c>
      <c r="D3" s="91">
        <v>0.7</v>
      </c>
      <c r="E3" s="91">
        <v>0.8</v>
      </c>
      <c r="F3" s="92">
        <v>-0.7</v>
      </c>
      <c r="G3" s="93">
        <v>-0.6</v>
      </c>
      <c r="H3" s="90">
        <v>0.5</v>
      </c>
    </row>
    <row r="4" spans="1:9" ht="24" customHeight="1" x14ac:dyDescent="0.25">
      <c r="A4" s="30" t="s">
        <v>183</v>
      </c>
      <c r="B4" s="94">
        <v>0.6</v>
      </c>
      <c r="C4" s="89">
        <v>1</v>
      </c>
      <c r="D4" s="90">
        <v>0.4</v>
      </c>
      <c r="E4" s="90">
        <v>0.5</v>
      </c>
      <c r="F4" s="93">
        <v>-0.6</v>
      </c>
      <c r="G4" s="93">
        <v>-0.5</v>
      </c>
      <c r="H4" s="90">
        <v>0.4</v>
      </c>
    </row>
    <row r="5" spans="1:9" ht="24" customHeight="1" x14ac:dyDescent="0.25">
      <c r="A5" s="34" t="s">
        <v>184</v>
      </c>
      <c r="B5" s="91">
        <v>0.7</v>
      </c>
      <c r="C5" s="94">
        <v>0.4</v>
      </c>
      <c r="D5" s="89">
        <v>1</v>
      </c>
      <c r="E5" s="90">
        <v>0.6</v>
      </c>
      <c r="F5" s="93">
        <v>-0.5</v>
      </c>
      <c r="G5" s="93">
        <v>-0.6</v>
      </c>
      <c r="H5" s="90">
        <v>0.4</v>
      </c>
    </row>
    <row r="6" spans="1:9" ht="24" customHeight="1" x14ac:dyDescent="0.25">
      <c r="A6" s="38" t="s">
        <v>185</v>
      </c>
      <c r="B6" s="91">
        <v>0.8</v>
      </c>
      <c r="C6" s="90">
        <v>0.5</v>
      </c>
      <c r="D6" s="94">
        <v>0.6</v>
      </c>
      <c r="E6" s="89">
        <v>1</v>
      </c>
      <c r="F6" s="92">
        <v>-0.8</v>
      </c>
      <c r="G6" s="92">
        <v>-0.7</v>
      </c>
      <c r="H6" s="90">
        <v>0.5</v>
      </c>
    </row>
    <row r="7" spans="1:9" ht="24" customHeight="1" x14ac:dyDescent="0.25">
      <c r="A7" s="42" t="s">
        <v>186</v>
      </c>
      <c r="B7" s="92">
        <v>-0.7</v>
      </c>
      <c r="C7" s="93">
        <v>-0.6</v>
      </c>
      <c r="D7" s="93">
        <v>-0.5</v>
      </c>
      <c r="E7" s="94">
        <v>-0.8</v>
      </c>
      <c r="F7" s="89">
        <v>1</v>
      </c>
      <c r="G7" s="91">
        <v>0.7</v>
      </c>
      <c r="H7" s="90">
        <v>0.6</v>
      </c>
    </row>
    <row r="8" spans="1:9" ht="24" customHeight="1" x14ac:dyDescent="0.25">
      <c r="A8" s="47" t="s">
        <v>187</v>
      </c>
      <c r="B8" s="93">
        <v>-0.6</v>
      </c>
      <c r="C8" s="93">
        <v>-0.5</v>
      </c>
      <c r="D8" s="93">
        <v>-0.6</v>
      </c>
      <c r="E8" s="92">
        <v>-0.7</v>
      </c>
      <c r="F8" s="94">
        <v>0.7</v>
      </c>
      <c r="G8" s="89">
        <v>1</v>
      </c>
      <c r="H8" s="90">
        <v>0.5</v>
      </c>
    </row>
    <row r="9" spans="1:9" ht="24" customHeight="1" x14ac:dyDescent="0.25">
      <c r="A9" s="51" t="s">
        <v>188</v>
      </c>
      <c r="B9" s="90">
        <v>0.5</v>
      </c>
      <c r="C9" s="90">
        <v>0.4</v>
      </c>
      <c r="D9" s="90">
        <v>0.4</v>
      </c>
      <c r="E9" s="90">
        <v>0.5</v>
      </c>
      <c r="F9" s="90">
        <v>0.6</v>
      </c>
      <c r="G9" s="94">
        <v>0.5</v>
      </c>
      <c r="H9" s="89">
        <v>1</v>
      </c>
    </row>
    <row r="10" spans="1:9" ht="13.5" customHeight="1" x14ac:dyDescent="0.25"/>
    <row r="11" spans="1:9" ht="27.75" customHeight="1" x14ac:dyDescent="0.25">
      <c r="A11" s="3" t="s">
        <v>189</v>
      </c>
      <c r="B11" s="3"/>
      <c r="C11" s="3"/>
      <c r="D11" s="3"/>
      <c r="E11" s="3"/>
      <c r="F11" s="3"/>
      <c r="G11" s="3"/>
      <c r="H11" s="3"/>
      <c r="I11" s="3"/>
    </row>
    <row r="12" spans="1:9" ht="27.75" customHeight="1" x14ac:dyDescent="0.25">
      <c r="A12" s="95" t="s">
        <v>190</v>
      </c>
      <c r="B12" s="96" t="s">
        <v>191</v>
      </c>
      <c r="C12" s="2" t="str">
        <f>IFERROR(IF(AND('📊 Wyniki'!D3&gt;=3,'📊 Wyniki'!D4&lt;2,'📊 Wyniki'!D7&lt;2),"AKTYWNY","nie dominuje"),"—")</f>
        <v>nie dominuje</v>
      </c>
      <c r="D12" s="2"/>
      <c r="E12" s="2"/>
      <c r="F12" s="2"/>
      <c r="G12" s="2"/>
      <c r="H12" s="2"/>
      <c r="I12" s="66" t="s">
        <v>192</v>
      </c>
    </row>
    <row r="13" spans="1:9" ht="27.75" customHeight="1" x14ac:dyDescent="0.25">
      <c r="A13" s="97" t="s">
        <v>193</v>
      </c>
      <c r="B13" s="98" t="s">
        <v>194</v>
      </c>
      <c r="C13" s="1" t="str">
        <f>IFERROR(IF(AND('📊 Wyniki'!D4&gt;=3,'📊 Wyniki'!D3&gt;=2,'📊 Wyniki'!D7&lt;3),"AKTYWNY","nie dominuje"),"—")</f>
        <v>nie dominuje</v>
      </c>
      <c r="D13" s="1"/>
      <c r="E13" s="1"/>
      <c r="F13" s="1"/>
      <c r="G13" s="1"/>
      <c r="H13" s="1"/>
      <c r="I13" s="59" t="s">
        <v>195</v>
      </c>
    </row>
    <row r="14" spans="1:9" ht="27.75" customHeight="1" x14ac:dyDescent="0.25">
      <c r="A14" s="95" t="s">
        <v>196</v>
      </c>
      <c r="B14" s="96" t="s">
        <v>197</v>
      </c>
      <c r="C14" s="2" t="str">
        <f>IFERROR(IF(AND('📊 Wyniki'!D5&gt;=3,'📊 Wyniki'!D3&gt;=2),"AKTYWNY","nie dominuje"),"—")</f>
        <v>nie dominuje</v>
      </c>
      <c r="D14" s="2"/>
      <c r="E14" s="2"/>
      <c r="F14" s="2"/>
      <c r="G14" s="2"/>
      <c r="H14" s="2"/>
      <c r="I14" s="66" t="s">
        <v>198</v>
      </c>
    </row>
    <row r="15" spans="1:9" ht="27.75" customHeight="1" x14ac:dyDescent="0.25">
      <c r="A15" s="97" t="s">
        <v>199</v>
      </c>
      <c r="B15" s="98" t="s">
        <v>200</v>
      </c>
      <c r="C15" s="1" t="str">
        <f>IFERROR(IF(AND('📊 Wyniki'!D6&gt;=3,'📊 Wyniki'!D7&lt;3),"AKTYWNY","nie dominuje"),"—")</f>
        <v>nie dominuje</v>
      </c>
      <c r="D15" s="1"/>
      <c r="E15" s="1"/>
      <c r="F15" s="1"/>
      <c r="G15" s="1"/>
      <c r="H15" s="1"/>
      <c r="I15" s="59" t="s">
        <v>201</v>
      </c>
    </row>
    <row r="16" spans="1:9" ht="27.75" customHeight="1" x14ac:dyDescent="0.25">
      <c r="A16" s="95" t="s">
        <v>202</v>
      </c>
      <c r="B16" s="96" t="s">
        <v>203</v>
      </c>
      <c r="C16" s="2" t="str">
        <f>IFERROR(IF(AND('📊 Wyniki'!D8&lt;2,'📊 Wyniki'!D3&gt;=2),"AKTYWNY","nie dominuje"),"—")</f>
        <v>nie dominuje</v>
      </c>
      <c r="D16" s="2"/>
      <c r="E16" s="2"/>
      <c r="F16" s="2"/>
      <c r="G16" s="2"/>
      <c r="H16" s="2"/>
      <c r="I16" s="66" t="s">
        <v>204</v>
      </c>
    </row>
    <row r="17" spans="1:9" ht="27.75" customHeight="1" x14ac:dyDescent="0.25">
      <c r="A17" s="97" t="s">
        <v>205</v>
      </c>
      <c r="B17" s="98" t="s">
        <v>206</v>
      </c>
      <c r="C17" s="1" t="str">
        <f>IFERROR(IF(AND('📊 Wyniki'!D7&gt;=3,'📊 Wyniki'!D8&gt;=3,'📊 Wyniki'!D3&lt;3),"AKTYWNY","nie dominuje"),"—")</f>
        <v>nie dominuje</v>
      </c>
      <c r="D17" s="1"/>
      <c r="E17" s="1"/>
      <c r="F17" s="1"/>
      <c r="G17" s="1"/>
      <c r="H17" s="1"/>
      <c r="I17" s="59" t="s">
        <v>207</v>
      </c>
    </row>
    <row r="18" spans="1:9" ht="27.75" customHeight="1" x14ac:dyDescent="0.25">
      <c r="A18" s="95" t="s">
        <v>208</v>
      </c>
      <c r="B18" s="96" t="s">
        <v>209</v>
      </c>
      <c r="C18" s="2" t="str">
        <f>IFERROR(IF(AND('📊 Wyniki'!D3&gt;=2,'📊 Wyniki'!D4&gt;=2,'📊 Wyniki'!D5&gt;=2,'📊 Wyniki'!D6&gt;=2),"AKTYWNY","nie dominuje"),"—")</f>
        <v>nie dominuje</v>
      </c>
      <c r="D18" s="2"/>
      <c r="E18" s="2"/>
      <c r="F18" s="2"/>
      <c r="G18" s="2"/>
      <c r="H18" s="2"/>
      <c r="I18" s="66" t="s">
        <v>210</v>
      </c>
    </row>
  </sheetData>
  <mergeCells count="9">
    <mergeCell ref="C15:H15"/>
    <mergeCell ref="C16:H16"/>
    <mergeCell ref="C17:H17"/>
    <mergeCell ref="C18:H18"/>
    <mergeCell ref="A1:I1"/>
    <mergeCell ref="A11:I11"/>
    <mergeCell ref="C12:H12"/>
    <mergeCell ref="C13:H13"/>
    <mergeCell ref="C14:H1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4"/>
  <sheetViews>
    <sheetView showGridLines="0" tabSelected="1" topLeftCell="A64" zoomScaleNormal="100" workbookViewId="0">
      <selection sqref="A1:B1"/>
    </sheetView>
  </sheetViews>
  <sheetFormatPr defaultColWidth="8.7109375" defaultRowHeight="15" x14ac:dyDescent="0.25"/>
  <cols>
    <col min="1" max="1" width="3" customWidth="1"/>
    <col min="2" max="2" width="92" customWidth="1"/>
  </cols>
  <sheetData>
    <row r="1" spans="1:2" ht="33.75" customHeight="1" x14ac:dyDescent="0.25">
      <c r="A1" s="12" t="s">
        <v>211</v>
      </c>
      <c r="B1" s="12"/>
    </row>
    <row r="2" spans="1:2" ht="25.5" customHeight="1" x14ac:dyDescent="0.25">
      <c r="A2" s="13"/>
      <c r="B2" s="99" t="s">
        <v>212</v>
      </c>
    </row>
    <row r="3" spans="1:2" ht="19.5" customHeight="1" x14ac:dyDescent="0.25">
      <c r="A3" s="15"/>
      <c r="B3" s="17" t="s">
        <v>213</v>
      </c>
    </row>
    <row r="4" spans="1:2" ht="19.5" customHeight="1" x14ac:dyDescent="0.25">
      <c r="A4" s="15"/>
      <c r="B4" s="17" t="s">
        <v>214</v>
      </c>
    </row>
    <row r="5" spans="1:2" ht="19.5" customHeight="1" x14ac:dyDescent="0.25">
      <c r="A5" s="15"/>
      <c r="B5" s="17"/>
    </row>
    <row r="6" spans="1:2" ht="25.5" customHeight="1" x14ac:dyDescent="0.25">
      <c r="A6" s="60"/>
      <c r="B6" s="100" t="s">
        <v>215</v>
      </c>
    </row>
    <row r="7" spans="1:2" ht="19.5" customHeight="1" x14ac:dyDescent="0.25">
      <c r="A7" s="15"/>
      <c r="B7" s="17" t="s">
        <v>216</v>
      </c>
    </row>
    <row r="8" spans="1:2" ht="19.5" customHeight="1" x14ac:dyDescent="0.25">
      <c r="A8" s="15"/>
      <c r="B8" s="17" t="s">
        <v>217</v>
      </c>
    </row>
    <row r="9" spans="1:2" ht="19.5" customHeight="1" x14ac:dyDescent="0.25">
      <c r="A9" s="15"/>
      <c r="B9" s="17"/>
    </row>
    <row r="10" spans="1:2" ht="25.5" customHeight="1" x14ac:dyDescent="0.25">
      <c r="A10" s="67"/>
      <c r="B10" s="101" t="s">
        <v>218</v>
      </c>
    </row>
    <row r="11" spans="1:2" ht="19.5" customHeight="1" x14ac:dyDescent="0.25">
      <c r="A11" s="15"/>
      <c r="B11" s="17" t="s">
        <v>219</v>
      </c>
    </row>
    <row r="12" spans="1:2" ht="19.5" customHeight="1" x14ac:dyDescent="0.25">
      <c r="A12" s="15"/>
      <c r="B12" s="17" t="s">
        <v>220</v>
      </c>
    </row>
    <row r="13" spans="1:2" ht="19.5" customHeight="1" x14ac:dyDescent="0.25">
      <c r="A13" s="15"/>
      <c r="B13" s="17"/>
    </row>
    <row r="14" spans="1:2" ht="25.5" customHeight="1" x14ac:dyDescent="0.25">
      <c r="A14" s="69"/>
      <c r="B14" s="102" t="s">
        <v>221</v>
      </c>
    </row>
    <row r="15" spans="1:2" ht="19.5" customHeight="1" x14ac:dyDescent="0.25">
      <c r="A15" s="15"/>
      <c r="B15" s="17" t="s">
        <v>222</v>
      </c>
    </row>
    <row r="16" spans="1:2" ht="19.5" customHeight="1" x14ac:dyDescent="0.25">
      <c r="A16" s="15"/>
      <c r="B16" s="17" t="s">
        <v>223</v>
      </c>
    </row>
    <row r="17" spans="1:2" ht="19.5" customHeight="1" x14ac:dyDescent="0.25">
      <c r="A17" s="15"/>
      <c r="B17" s="17"/>
    </row>
    <row r="18" spans="1:2" ht="25.5" customHeight="1" x14ac:dyDescent="0.25">
      <c r="A18" s="73"/>
      <c r="B18" s="103" t="s">
        <v>224</v>
      </c>
    </row>
    <row r="19" spans="1:2" ht="19.5" customHeight="1" x14ac:dyDescent="0.25">
      <c r="A19" s="15"/>
      <c r="B19" s="17" t="s">
        <v>225</v>
      </c>
    </row>
    <row r="20" spans="1:2" ht="19.5" customHeight="1" x14ac:dyDescent="0.25">
      <c r="A20" s="15"/>
      <c r="B20" s="17" t="s">
        <v>226</v>
      </c>
    </row>
    <row r="21" spans="1:2" ht="19.5" customHeight="1" x14ac:dyDescent="0.25">
      <c r="A21" s="15"/>
      <c r="B21" s="17"/>
    </row>
    <row r="22" spans="1:2" ht="25.5" customHeight="1" x14ac:dyDescent="0.25">
      <c r="A22" s="75"/>
      <c r="B22" s="104" t="s">
        <v>227</v>
      </c>
    </row>
    <row r="23" spans="1:2" ht="19.5" customHeight="1" x14ac:dyDescent="0.25">
      <c r="A23" s="15"/>
      <c r="B23" s="17" t="s">
        <v>228</v>
      </c>
    </row>
    <row r="24" spans="1:2" ht="19.5" customHeight="1" x14ac:dyDescent="0.25">
      <c r="A24" s="15"/>
      <c r="B24" s="17" t="s">
        <v>229</v>
      </c>
    </row>
    <row r="25" spans="1:2" ht="19.5" customHeight="1" x14ac:dyDescent="0.25">
      <c r="A25" s="15"/>
      <c r="B25" s="17"/>
    </row>
    <row r="26" spans="1:2" ht="25.5" customHeight="1" x14ac:dyDescent="0.25">
      <c r="A26" s="71"/>
      <c r="B26" s="105" t="s">
        <v>230</v>
      </c>
    </row>
    <row r="27" spans="1:2" ht="19.5" customHeight="1" x14ac:dyDescent="0.25">
      <c r="A27" s="15"/>
      <c r="B27" s="17" t="s">
        <v>231</v>
      </c>
    </row>
    <row r="28" spans="1:2" ht="19.5" customHeight="1" x14ac:dyDescent="0.25">
      <c r="A28" s="15"/>
      <c r="B28" s="17" t="s">
        <v>232</v>
      </c>
    </row>
    <row r="29" spans="1:2" ht="19.5" customHeight="1" x14ac:dyDescent="0.25">
      <c r="A29" s="15"/>
      <c r="B29" s="17"/>
    </row>
    <row r="30" spans="1:2" ht="25.5" customHeight="1" x14ac:dyDescent="0.25">
      <c r="A30" s="106"/>
      <c r="B30" s="18" t="s">
        <v>233</v>
      </c>
    </row>
    <row r="31" spans="1:2" ht="19.5" customHeight="1" x14ac:dyDescent="0.25">
      <c r="A31" s="15"/>
      <c r="B31" s="17" t="s">
        <v>234</v>
      </c>
    </row>
    <row r="32" spans="1:2" ht="19.5" customHeight="1" x14ac:dyDescent="0.25">
      <c r="A32" s="15"/>
      <c r="B32" s="17"/>
    </row>
    <row r="33" spans="1:2" ht="25.5" customHeight="1" x14ac:dyDescent="0.25">
      <c r="A33" s="106"/>
      <c r="B33" s="18" t="s">
        <v>235</v>
      </c>
    </row>
    <row r="34" spans="1:2" ht="19.5" customHeight="1" x14ac:dyDescent="0.25">
      <c r="A34" s="15"/>
      <c r="B34" s="17" t="s">
        <v>236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📋 Instrukcja</vt:lpstr>
      <vt:lpstr>🧪 Test</vt:lpstr>
      <vt:lpstr>📊 Wyniki</vt:lpstr>
      <vt:lpstr>🔗 Korelacje</vt:lpstr>
      <vt:lpstr>💡 Klucz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Grzegorz Sperczyński</cp:lastModifiedBy>
  <cp:revision>0</cp:revision>
  <dcterms:created xsi:type="dcterms:W3CDTF">2026-03-16T20:41:44Z</dcterms:created>
  <dcterms:modified xsi:type="dcterms:W3CDTF">2026-03-16T20:43:30Z</dcterms:modified>
  <dc:language>en-US</dc:language>
</cp:coreProperties>
</file>